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635" windowHeight="7650" activeTab="8"/>
  </bookViews>
  <sheets>
    <sheet name="PROFILE" sheetId="1" r:id="rId1"/>
    <sheet name="RS PA I" sheetId="2" r:id="rId2"/>
    <sheet name="RC PA I" sheetId="3" r:id="rId3"/>
    <sheet name="RS HY" sheetId="6" r:id="rId4"/>
    <sheet name="RC HY" sheetId="7" r:id="rId5"/>
    <sheet name="half yearly 40" sheetId="12" r:id="rId6"/>
    <sheet name="RS PA II" sheetId="4" r:id="rId7"/>
    <sheet name="RC PA II" sheetId="5" r:id="rId8"/>
    <sheet name="final 40" sheetId="11" r:id="rId9"/>
    <sheet name="ATTENDANCE" sheetId="13" r:id="rId10"/>
    <sheet name="RS FINAL" sheetId="8" r:id="rId11"/>
    <sheet name="RC FINAL" sheetId="9" r:id="rId12"/>
  </sheets>
  <calcPr calcId="144525"/>
</workbook>
</file>

<file path=xl/calcChain.xml><?xml version="1.0" encoding="utf-8"?>
<calcChain xmlns="http://schemas.openxmlformats.org/spreadsheetml/2006/main">
  <c r="L12" i="13" l="1"/>
  <c r="L11" i="13"/>
  <c r="E7" i="13"/>
  <c r="E6" i="13"/>
  <c r="M3" i="13"/>
  <c r="K3" i="13"/>
  <c r="H3" i="13"/>
  <c r="L10" i="13"/>
  <c r="L8" i="13"/>
  <c r="L6" i="13"/>
  <c r="M14" i="11" l="1"/>
  <c r="L1217" i="9"/>
  <c r="M1217" i="9" s="1"/>
  <c r="L1216" i="9"/>
  <c r="M1216" i="9" s="1"/>
  <c r="F1216" i="9"/>
  <c r="D1221" i="9" s="1"/>
  <c r="L1215" i="9"/>
  <c r="M1215" i="9" s="1"/>
  <c r="L1214" i="9"/>
  <c r="L1169" i="9"/>
  <c r="M1169" i="9" s="1"/>
  <c r="L1168" i="9"/>
  <c r="M1168" i="9" s="1"/>
  <c r="F1168" i="9"/>
  <c r="D1173" i="9" s="1"/>
  <c r="L1167" i="9"/>
  <c r="M1167" i="9" s="1"/>
  <c r="L1166" i="9"/>
  <c r="L1121" i="9"/>
  <c r="M1121" i="9" s="1"/>
  <c r="L1120" i="9"/>
  <c r="M1120" i="9" s="1"/>
  <c r="F1120" i="9"/>
  <c r="D1125" i="9" s="1"/>
  <c r="L1119" i="9"/>
  <c r="M1119" i="9" s="1"/>
  <c r="L1118" i="9"/>
  <c r="L1073" i="9"/>
  <c r="M1073" i="9" s="1"/>
  <c r="L1072" i="9"/>
  <c r="M1072" i="9" s="1"/>
  <c r="F1072" i="9"/>
  <c r="D1077" i="9" s="1"/>
  <c r="L1071" i="9"/>
  <c r="M1071" i="9" s="1"/>
  <c r="L1070" i="9"/>
  <c r="D1174" i="9" l="1"/>
  <c r="D1222" i="9"/>
  <c r="M1166" i="9"/>
  <c r="G1168" i="9"/>
  <c r="D1078" i="9"/>
  <c r="M1070" i="9"/>
  <c r="G1072" i="9"/>
  <c r="G1120" i="9"/>
  <c r="M1214" i="9"/>
  <c r="G1216" i="9"/>
  <c r="M1118" i="9"/>
  <c r="D1126" i="9"/>
  <c r="L1025" i="9"/>
  <c r="M1025" i="9" s="1"/>
  <c r="L1024" i="9"/>
  <c r="M1024" i="9" s="1"/>
  <c r="F1024" i="9"/>
  <c r="L1023" i="9"/>
  <c r="M1023" i="9" s="1"/>
  <c r="L1022" i="9"/>
  <c r="M28" i="8"/>
  <c r="N28" i="8"/>
  <c r="L977" i="9"/>
  <c r="M977" i="9" s="1"/>
  <c r="L976" i="9"/>
  <c r="M976" i="9" s="1"/>
  <c r="F976" i="9"/>
  <c r="L975" i="9"/>
  <c r="M975" i="9" s="1"/>
  <c r="L974" i="9"/>
  <c r="L929" i="9"/>
  <c r="M929" i="9" s="1"/>
  <c r="L928" i="9"/>
  <c r="M928" i="9" s="1"/>
  <c r="F928" i="9"/>
  <c r="L927" i="9"/>
  <c r="M927" i="9" s="1"/>
  <c r="L926" i="9"/>
  <c r="L881" i="9"/>
  <c r="M881" i="9" s="1"/>
  <c r="L880" i="9"/>
  <c r="M880" i="9" s="1"/>
  <c r="F880" i="9"/>
  <c r="L879" i="9"/>
  <c r="M879" i="9" s="1"/>
  <c r="L878" i="9"/>
  <c r="L833" i="9"/>
  <c r="M833" i="9" s="1"/>
  <c r="L832" i="9"/>
  <c r="M832" i="9" s="1"/>
  <c r="F832" i="9"/>
  <c r="L831" i="9"/>
  <c r="M831" i="9" s="1"/>
  <c r="L830" i="9"/>
  <c r="L785" i="9"/>
  <c r="M785" i="9" s="1"/>
  <c r="L784" i="9"/>
  <c r="M784" i="9" s="1"/>
  <c r="F784" i="9"/>
  <c r="L783" i="9"/>
  <c r="M783" i="9" s="1"/>
  <c r="L782" i="9"/>
  <c r="L737" i="9"/>
  <c r="M737" i="9" s="1"/>
  <c r="L736" i="9"/>
  <c r="M736" i="9" s="1"/>
  <c r="F736" i="9"/>
  <c r="L735" i="9"/>
  <c r="M735" i="9" s="1"/>
  <c r="L734" i="9"/>
  <c r="L688" i="9"/>
  <c r="M688" i="9" s="1"/>
  <c r="L687" i="9"/>
  <c r="M687" i="9" s="1"/>
  <c r="F687" i="9"/>
  <c r="L686" i="9"/>
  <c r="M686" i="9" s="1"/>
  <c r="L685" i="9"/>
  <c r="L640" i="9"/>
  <c r="M640" i="9" s="1"/>
  <c r="L639" i="9"/>
  <c r="M639" i="9" s="1"/>
  <c r="F639" i="9"/>
  <c r="L638" i="9"/>
  <c r="M638" i="9" s="1"/>
  <c r="L637" i="9"/>
  <c r="L592" i="9"/>
  <c r="M592" i="9" s="1"/>
  <c r="L591" i="9"/>
  <c r="M591" i="9" s="1"/>
  <c r="F591" i="9"/>
  <c r="D596" i="9" s="1"/>
  <c r="L590" i="9"/>
  <c r="M590" i="9" s="1"/>
  <c r="L589" i="9"/>
  <c r="L544" i="9"/>
  <c r="M544" i="9" s="1"/>
  <c r="L543" i="9"/>
  <c r="M543" i="9" s="1"/>
  <c r="F543" i="9"/>
  <c r="L542" i="9"/>
  <c r="M542" i="9" s="1"/>
  <c r="L541" i="9"/>
  <c r="L496" i="9"/>
  <c r="M496" i="9" s="1"/>
  <c r="L495" i="9"/>
  <c r="M495" i="9" s="1"/>
  <c r="F495" i="9"/>
  <c r="L494" i="9"/>
  <c r="M494" i="9" s="1"/>
  <c r="L493" i="9"/>
  <c r="L448" i="9"/>
  <c r="M448" i="9" s="1"/>
  <c r="L447" i="9"/>
  <c r="M447" i="9" s="1"/>
  <c r="F447" i="9"/>
  <c r="L446" i="9"/>
  <c r="M446" i="9" s="1"/>
  <c r="L445" i="9"/>
  <c r="L400" i="9"/>
  <c r="M400" i="9" s="1"/>
  <c r="L399" i="9"/>
  <c r="M399" i="9" s="1"/>
  <c r="F399" i="9"/>
  <c r="L398" i="9"/>
  <c r="M398" i="9" s="1"/>
  <c r="L397" i="9"/>
  <c r="L352" i="9"/>
  <c r="M352" i="9" s="1"/>
  <c r="L351" i="9"/>
  <c r="M351" i="9" s="1"/>
  <c r="F351" i="9"/>
  <c r="G351" i="9" s="1"/>
  <c r="L350" i="9"/>
  <c r="M350" i="9" s="1"/>
  <c r="L349" i="9"/>
  <c r="L304" i="9"/>
  <c r="M304" i="9" s="1"/>
  <c r="L303" i="9"/>
  <c r="M303" i="9" s="1"/>
  <c r="F303" i="9"/>
  <c r="L302" i="9"/>
  <c r="M302" i="9" s="1"/>
  <c r="L301" i="9"/>
  <c r="L16" i="9"/>
  <c r="M16" i="9" s="1"/>
  <c r="L14" i="9"/>
  <c r="M14" i="9" s="1"/>
  <c r="M397" i="9" l="1"/>
  <c r="D405" i="9"/>
  <c r="M637" i="9"/>
  <c r="D645" i="9"/>
  <c r="G687" i="9"/>
  <c r="D692" i="9"/>
  <c r="D790" i="9"/>
  <c r="G832" i="9"/>
  <c r="D837" i="9"/>
  <c r="G837" i="9" s="1"/>
  <c r="L837" i="9" s="1"/>
  <c r="M926" i="9"/>
  <c r="D934" i="9"/>
  <c r="M1022" i="9"/>
  <c r="D1030" i="9"/>
  <c r="M301" i="9"/>
  <c r="D309" i="9"/>
  <c r="M445" i="9"/>
  <c r="D453" i="9"/>
  <c r="G495" i="9"/>
  <c r="D500" i="9"/>
  <c r="G500" i="9" s="1"/>
  <c r="L500" i="9" s="1"/>
  <c r="M541" i="9"/>
  <c r="D549" i="9"/>
  <c r="G591" i="9"/>
  <c r="G736" i="9"/>
  <c r="D741" i="9"/>
  <c r="G741" i="9" s="1"/>
  <c r="L741" i="9" s="1"/>
  <c r="M782" i="9"/>
  <c r="G880" i="9"/>
  <c r="D885" i="9"/>
  <c r="G885" i="9" s="1"/>
  <c r="L885" i="9" s="1"/>
  <c r="M974" i="9"/>
  <c r="D982" i="9"/>
  <c r="G399" i="9"/>
  <c r="D404" i="9"/>
  <c r="M349" i="9"/>
  <c r="D357" i="9"/>
  <c r="M493" i="9"/>
  <c r="D501" i="9"/>
  <c r="M589" i="9"/>
  <c r="D597" i="9"/>
  <c r="M685" i="9"/>
  <c r="D693" i="9"/>
  <c r="M830" i="9"/>
  <c r="D838" i="9"/>
  <c r="G928" i="9"/>
  <c r="D933" i="9"/>
  <c r="G933" i="9" s="1"/>
  <c r="L933" i="9" s="1"/>
  <c r="G1024" i="9"/>
  <c r="D1029" i="9"/>
  <c r="G303" i="9"/>
  <c r="D308" i="9"/>
  <c r="G447" i="9"/>
  <c r="D452" i="9"/>
  <c r="G543" i="9"/>
  <c r="D548" i="9"/>
  <c r="G639" i="9"/>
  <c r="D644" i="9"/>
  <c r="G644" i="9" s="1"/>
  <c r="L644" i="9" s="1"/>
  <c r="M734" i="9"/>
  <c r="D742" i="9"/>
  <c r="G784" i="9"/>
  <c r="D789" i="9"/>
  <c r="M878" i="9"/>
  <c r="D886" i="9"/>
  <c r="G976" i="9"/>
  <c r="D981" i="9"/>
  <c r="L256" i="9"/>
  <c r="M256" i="9" s="1"/>
  <c r="L255" i="9"/>
  <c r="M255" i="9" s="1"/>
  <c r="F255" i="9"/>
  <c r="L254" i="9"/>
  <c r="M254" i="9" s="1"/>
  <c r="L253" i="9"/>
  <c r="L208" i="9"/>
  <c r="M208" i="9" s="1"/>
  <c r="L207" i="9"/>
  <c r="M207" i="9" s="1"/>
  <c r="F207" i="9"/>
  <c r="L206" i="9"/>
  <c r="M206" i="9" s="1"/>
  <c r="L205" i="9"/>
  <c r="L160" i="9"/>
  <c r="M160" i="9" s="1"/>
  <c r="L159" i="9"/>
  <c r="M159" i="9" s="1"/>
  <c r="F159" i="9"/>
  <c r="G159" i="9" s="1"/>
  <c r="L158" i="9"/>
  <c r="M158" i="9" s="1"/>
  <c r="L157" i="9"/>
  <c r="M157" i="9" s="1"/>
  <c r="L112" i="9"/>
  <c r="M112" i="9" s="1"/>
  <c r="L111" i="9"/>
  <c r="M111" i="9" s="1"/>
  <c r="F111" i="9"/>
  <c r="G111" i="9" s="1"/>
  <c r="L110" i="9"/>
  <c r="M110" i="9" s="1"/>
  <c r="L109" i="9"/>
  <c r="M109" i="9" s="1"/>
  <c r="L64" i="9"/>
  <c r="M64" i="9" s="1"/>
  <c r="L63" i="9"/>
  <c r="M63" i="9" s="1"/>
  <c r="F63" i="9"/>
  <c r="G63" i="9" s="1"/>
  <c r="L62" i="9"/>
  <c r="M62" i="9" s="1"/>
  <c r="L61" i="9"/>
  <c r="M61" i="9" s="1"/>
  <c r="M1223" i="9"/>
  <c r="M1222" i="9"/>
  <c r="M1221" i="9"/>
  <c r="G1221" i="9"/>
  <c r="L1221" i="9" s="1"/>
  <c r="M1175" i="9"/>
  <c r="M1174" i="9"/>
  <c r="M1173" i="9"/>
  <c r="G1173" i="9"/>
  <c r="L1173" i="9" s="1"/>
  <c r="M1127" i="9"/>
  <c r="M1126" i="9"/>
  <c r="M1125" i="9"/>
  <c r="M1079" i="9"/>
  <c r="M1078" i="9"/>
  <c r="M1077" i="9"/>
  <c r="G1077" i="9"/>
  <c r="L1077" i="9" s="1"/>
  <c r="M1031" i="9"/>
  <c r="M1030" i="9"/>
  <c r="M1029" i="9"/>
  <c r="G1029" i="9"/>
  <c r="L1029" i="9" s="1"/>
  <c r="M983" i="9"/>
  <c r="M982" i="9"/>
  <c r="M981" i="9"/>
  <c r="G981" i="9"/>
  <c r="L981" i="9" s="1"/>
  <c r="M935" i="9"/>
  <c r="M934" i="9"/>
  <c r="M933" i="9"/>
  <c r="M887" i="9"/>
  <c r="M886" i="9"/>
  <c r="M885" i="9"/>
  <c r="M839" i="9"/>
  <c r="M838" i="9"/>
  <c r="M837" i="9"/>
  <c r="M791" i="9"/>
  <c r="M790" i="9"/>
  <c r="M789" i="9"/>
  <c r="M743" i="9"/>
  <c r="M742" i="9"/>
  <c r="M741" i="9"/>
  <c r="M694" i="9"/>
  <c r="M693" i="9"/>
  <c r="M692" i="9"/>
  <c r="M646" i="9"/>
  <c r="M645" i="9"/>
  <c r="M644" i="9"/>
  <c r="M598" i="9"/>
  <c r="M597" i="9"/>
  <c r="M596" i="9"/>
  <c r="G596" i="9"/>
  <c r="L596" i="9" s="1"/>
  <c r="M550" i="9"/>
  <c r="M549" i="9"/>
  <c r="M548" i="9"/>
  <c r="M502" i="9"/>
  <c r="M501" i="9"/>
  <c r="M500" i="9"/>
  <c r="M166" i="9"/>
  <c r="M165" i="9"/>
  <c r="M164" i="9"/>
  <c r="M118" i="9"/>
  <c r="M117" i="9"/>
  <c r="M116" i="9"/>
  <c r="M70" i="9"/>
  <c r="M69" i="9"/>
  <c r="M68" i="9"/>
  <c r="D20" i="9"/>
  <c r="G20" i="9" s="1"/>
  <c r="AY27" i="8"/>
  <c r="AZ27" i="8" s="1"/>
  <c r="AY28" i="8"/>
  <c r="AZ28" i="8" s="1"/>
  <c r="AY29" i="8"/>
  <c r="AZ29" i="8" s="1"/>
  <c r="AY30" i="8"/>
  <c r="AZ30" i="8" s="1"/>
  <c r="AY31" i="8"/>
  <c r="AZ31" i="8" s="1"/>
  <c r="AY32" i="8"/>
  <c r="AZ32" i="8" s="1"/>
  <c r="BI7" i="8"/>
  <c r="D164" i="9" l="1"/>
  <c r="G164" i="9" s="1"/>
  <c r="L164" i="9" s="1"/>
  <c r="D116" i="9"/>
  <c r="G116" i="9" s="1"/>
  <c r="L116" i="9" s="1"/>
  <c r="G255" i="9"/>
  <c r="D260" i="9"/>
  <c r="G260" i="9" s="1"/>
  <c r="L260" i="9" s="1"/>
  <c r="M205" i="9"/>
  <c r="D213" i="9"/>
  <c r="D117" i="9"/>
  <c r="G117" i="9" s="1"/>
  <c r="L117" i="9" s="1"/>
  <c r="M253" i="9"/>
  <c r="D261" i="9"/>
  <c r="D165" i="9"/>
  <c r="G165" i="9" s="1"/>
  <c r="L165" i="9" s="1"/>
  <c r="G207" i="9"/>
  <c r="D212" i="9"/>
  <c r="G212" i="9" s="1"/>
  <c r="L212" i="9" s="1"/>
  <c r="D68" i="9"/>
  <c r="G68" i="9" s="1"/>
  <c r="L68" i="9" s="1"/>
  <c r="G501" i="9"/>
  <c r="L501" i="9" s="1"/>
  <c r="G549" i="9"/>
  <c r="L549" i="9" s="1"/>
  <c r="G548" i="9"/>
  <c r="L548" i="9" s="1"/>
  <c r="G597" i="9"/>
  <c r="L597" i="9" s="1"/>
  <c r="G645" i="9"/>
  <c r="L645" i="9" s="1"/>
  <c r="G693" i="9"/>
  <c r="L693" i="9" s="1"/>
  <c r="G692" i="9"/>
  <c r="L692" i="9" s="1"/>
  <c r="G742" i="9"/>
  <c r="L742" i="9" s="1"/>
  <c r="G790" i="9"/>
  <c r="L790" i="9" s="1"/>
  <c r="G789" i="9"/>
  <c r="L789" i="9" s="1"/>
  <c r="G838" i="9"/>
  <c r="L838" i="9" s="1"/>
  <c r="G886" i="9"/>
  <c r="L886" i="9" s="1"/>
  <c r="G934" i="9"/>
  <c r="L934" i="9" s="1"/>
  <c r="G982" i="9"/>
  <c r="L982" i="9" s="1"/>
  <c r="G1030" i="9"/>
  <c r="L1030" i="9" s="1"/>
  <c r="G1078" i="9"/>
  <c r="L1078" i="9" s="1"/>
  <c r="G1126" i="9"/>
  <c r="L1126" i="9" s="1"/>
  <c r="G1125" i="9"/>
  <c r="L1125" i="9" s="1"/>
  <c r="G1174" i="9"/>
  <c r="L1174" i="9" s="1"/>
  <c r="G1222" i="9"/>
  <c r="L1222" i="9" s="1"/>
  <c r="D69" i="9"/>
  <c r="G69" i="9" s="1"/>
  <c r="L69" i="9" s="1"/>
  <c r="C1223" i="9"/>
  <c r="C598" i="9"/>
  <c r="C743" i="9"/>
  <c r="C887" i="9"/>
  <c r="C1175" i="9"/>
  <c r="M454" i="9"/>
  <c r="M453" i="9"/>
  <c r="M452" i="9"/>
  <c r="G452" i="9"/>
  <c r="L452" i="9" s="1"/>
  <c r="M406" i="9"/>
  <c r="M405" i="9"/>
  <c r="M404" i="9"/>
  <c r="G404" i="9"/>
  <c r="L404" i="9" s="1"/>
  <c r="M358" i="9"/>
  <c r="M357" i="9"/>
  <c r="M356" i="9"/>
  <c r="G356" i="9"/>
  <c r="L356" i="9" s="1"/>
  <c r="M310" i="9"/>
  <c r="M309" i="9"/>
  <c r="M308" i="9"/>
  <c r="G308" i="9"/>
  <c r="L308" i="9" s="1"/>
  <c r="M262" i="9"/>
  <c r="M261" i="9"/>
  <c r="M260" i="9"/>
  <c r="M214" i="9"/>
  <c r="M213" i="9"/>
  <c r="M212" i="9"/>
  <c r="BJ6" i="8"/>
  <c r="L15" i="9"/>
  <c r="M15" i="9" s="1"/>
  <c r="G15" i="9"/>
  <c r="AM9" i="8"/>
  <c r="AT6" i="8"/>
  <c r="AG32" i="8"/>
  <c r="AG31" i="8"/>
  <c r="AG30" i="8"/>
  <c r="AG29" i="8"/>
  <c r="AG28" i="8"/>
  <c r="AG27" i="8"/>
  <c r="AG26" i="8"/>
  <c r="AG25" i="8"/>
  <c r="AG24" i="8"/>
  <c r="AG23" i="8"/>
  <c r="AG22" i="8"/>
  <c r="AG21" i="8"/>
  <c r="AG20" i="8"/>
  <c r="AG19" i="8"/>
  <c r="AG18" i="8"/>
  <c r="AG17" i="8"/>
  <c r="AG16" i="8"/>
  <c r="AG15" i="8"/>
  <c r="AG14" i="8"/>
  <c r="AG13" i="8"/>
  <c r="AG12" i="8"/>
  <c r="AG11" i="8"/>
  <c r="AG10" i="8"/>
  <c r="AG9" i="8"/>
  <c r="AG8" i="8"/>
  <c r="AH7" i="8"/>
  <c r="L13" i="9"/>
  <c r="AM27" i="8"/>
  <c r="AN27" i="8" s="1"/>
  <c r="AM28" i="8"/>
  <c r="AN28" i="8" s="1"/>
  <c r="AM29" i="8"/>
  <c r="AN29" i="8" s="1"/>
  <c r="AM30" i="8"/>
  <c r="AN30" i="8" s="1"/>
  <c r="AM31" i="8"/>
  <c r="AN31" i="8" s="1"/>
  <c r="AM32" i="8"/>
  <c r="AN32" i="8" s="1"/>
  <c r="Y24" i="8"/>
  <c r="Y25" i="8"/>
  <c r="Y26" i="8"/>
  <c r="Z26" i="8" s="1"/>
  <c r="Y27" i="8"/>
  <c r="Z27" i="8" s="1"/>
  <c r="Y28" i="8"/>
  <c r="Z28" i="8" s="1"/>
  <c r="Y29" i="8"/>
  <c r="Z29" i="8" s="1"/>
  <c r="Y30" i="8"/>
  <c r="Z30" i="8" s="1"/>
  <c r="Y31" i="8"/>
  <c r="Z31" i="8" s="1"/>
  <c r="Y32" i="8"/>
  <c r="Z32" i="8" s="1"/>
  <c r="M29" i="8"/>
  <c r="M30" i="8"/>
  <c r="M31" i="8"/>
  <c r="M32" i="8"/>
  <c r="M27" i="8"/>
  <c r="M25" i="8"/>
  <c r="M23" i="8"/>
  <c r="M21" i="8"/>
  <c r="M19" i="8"/>
  <c r="M17" i="8"/>
  <c r="M14" i="8"/>
  <c r="M12" i="8"/>
  <c r="M10" i="8"/>
  <c r="M8" i="8"/>
  <c r="M7" i="8"/>
  <c r="M9" i="8"/>
  <c r="M11" i="8"/>
  <c r="M13" i="8"/>
  <c r="M15" i="8"/>
  <c r="M16" i="8"/>
  <c r="M18" i="8"/>
  <c r="M20" i="8"/>
  <c r="M22" i="8"/>
  <c r="M24" i="8"/>
  <c r="M26" i="8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3" i="4"/>
  <c r="J12" i="4"/>
  <c r="J11" i="4"/>
  <c r="J10" i="4"/>
  <c r="J9" i="4"/>
  <c r="J8" i="4"/>
  <c r="J7" i="4"/>
  <c r="J5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5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5" i="4"/>
  <c r="M6" i="11"/>
  <c r="M7" i="11"/>
  <c r="M8" i="11"/>
  <c r="M9" i="11"/>
  <c r="M10" i="11"/>
  <c r="M11" i="11"/>
  <c r="M12" i="11"/>
  <c r="M13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5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5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5" i="11"/>
  <c r="C166" i="9" l="1"/>
  <c r="I166" i="9" s="1"/>
  <c r="L166" i="9" s="1"/>
  <c r="C118" i="9"/>
  <c r="I118" i="9" s="1"/>
  <c r="L118" i="9" s="1"/>
  <c r="I743" i="9"/>
  <c r="L743" i="9" s="1"/>
  <c r="I598" i="9"/>
  <c r="L598" i="9" s="1"/>
  <c r="I887" i="9"/>
  <c r="L887" i="9" s="1"/>
  <c r="I1175" i="9"/>
  <c r="L1175" i="9" s="1"/>
  <c r="I1223" i="9"/>
  <c r="L1223" i="9" s="1"/>
  <c r="C1079" i="9"/>
  <c r="C1031" i="9"/>
  <c r="C983" i="9"/>
  <c r="C935" i="9"/>
  <c r="C839" i="9"/>
  <c r="C646" i="9"/>
  <c r="C502" i="9"/>
  <c r="M13" i="9"/>
  <c r="D21" i="9"/>
  <c r="G21" i="9" s="1"/>
  <c r="C1127" i="9"/>
  <c r="C791" i="9"/>
  <c r="C694" i="9"/>
  <c r="C70" i="9"/>
  <c r="I70" i="9" s="1"/>
  <c r="L70" i="9" s="1"/>
  <c r="C550" i="9"/>
  <c r="N26" i="8"/>
  <c r="N22" i="8"/>
  <c r="N18" i="8"/>
  <c r="N15" i="8"/>
  <c r="N11" i="8"/>
  <c r="N7" i="8"/>
  <c r="N10" i="8"/>
  <c r="N14" i="8"/>
  <c r="N19" i="8"/>
  <c r="N23" i="8"/>
  <c r="N27" i="8"/>
  <c r="N31" i="8"/>
  <c r="BJ31" i="8"/>
  <c r="N29" i="8"/>
  <c r="AH8" i="8"/>
  <c r="BI8" i="8"/>
  <c r="AH10" i="8"/>
  <c r="BI10" i="8"/>
  <c r="AH12" i="8"/>
  <c r="BI12" i="8"/>
  <c r="AH14" i="8"/>
  <c r="BI14" i="8"/>
  <c r="AH16" i="8"/>
  <c r="BI16" i="8"/>
  <c r="AH18" i="8"/>
  <c r="BI18" i="8"/>
  <c r="AH20" i="8"/>
  <c r="BI20" i="8"/>
  <c r="AH22" i="8"/>
  <c r="BI22" i="8"/>
  <c r="AH24" i="8"/>
  <c r="BI24" i="8"/>
  <c r="AH26" i="8"/>
  <c r="BI26" i="8"/>
  <c r="AH28" i="8"/>
  <c r="BI28" i="8"/>
  <c r="AH30" i="8"/>
  <c r="BI30" i="8"/>
  <c r="AH32" i="8"/>
  <c r="BI32" i="8"/>
  <c r="N24" i="8"/>
  <c r="N20" i="8"/>
  <c r="N16" i="8"/>
  <c r="N13" i="8"/>
  <c r="N9" i="8"/>
  <c r="N8" i="8"/>
  <c r="N12" i="8"/>
  <c r="N17" i="8"/>
  <c r="N21" i="8"/>
  <c r="N25" i="8"/>
  <c r="N32" i="8"/>
  <c r="BJ32" i="8"/>
  <c r="N30" i="8"/>
  <c r="BJ30" i="8"/>
  <c r="AH9" i="8"/>
  <c r="BI9" i="8"/>
  <c r="AH11" i="8"/>
  <c r="BI11" i="8"/>
  <c r="AH13" i="8"/>
  <c r="BI13" i="8"/>
  <c r="AH15" i="8"/>
  <c r="BI15" i="8"/>
  <c r="AH17" i="8"/>
  <c r="BI17" i="8"/>
  <c r="AH19" i="8"/>
  <c r="BI19" i="8"/>
  <c r="AH21" i="8"/>
  <c r="BI21" i="8"/>
  <c r="AH23" i="8"/>
  <c r="BI23" i="8"/>
  <c r="AH25" i="8"/>
  <c r="BI25" i="8"/>
  <c r="AH27" i="8"/>
  <c r="BI27" i="8"/>
  <c r="AH29" i="8"/>
  <c r="BI29" i="8"/>
  <c r="AH31" i="8"/>
  <c r="BI31" i="8"/>
  <c r="BK31" i="8" s="1"/>
  <c r="BL31" i="8" s="1"/>
  <c r="BM31" i="8" s="1"/>
  <c r="G213" i="9"/>
  <c r="L213" i="9" s="1"/>
  <c r="G261" i="9"/>
  <c r="L261" i="9" s="1"/>
  <c r="G309" i="9"/>
  <c r="L309" i="9" s="1"/>
  <c r="G357" i="9"/>
  <c r="L357" i="9" s="1"/>
  <c r="G405" i="9"/>
  <c r="L405" i="9" s="1"/>
  <c r="G453" i="9"/>
  <c r="L453" i="9" s="1"/>
  <c r="P11" i="11"/>
  <c r="Q11" i="11" s="1"/>
  <c r="R11" i="11" s="1"/>
  <c r="I550" i="9" l="1"/>
  <c r="L550" i="9" s="1"/>
  <c r="I1127" i="9"/>
  <c r="L1127" i="9" s="1"/>
  <c r="I1031" i="9"/>
  <c r="L1031" i="9" s="1"/>
  <c r="I839" i="9"/>
  <c r="L839" i="9" s="1"/>
  <c r="I1079" i="9"/>
  <c r="L1079" i="9" s="1"/>
  <c r="I646" i="9"/>
  <c r="L646" i="9" s="1"/>
  <c r="I694" i="9"/>
  <c r="L694" i="9" s="1"/>
  <c r="I935" i="9"/>
  <c r="L935" i="9" s="1"/>
  <c r="I791" i="9"/>
  <c r="L791" i="9" s="1"/>
  <c r="I502" i="9"/>
  <c r="L502" i="9" s="1"/>
  <c r="I983" i="9"/>
  <c r="L983" i="9" s="1"/>
  <c r="C454" i="9"/>
  <c r="C310" i="9"/>
  <c r="C262" i="9"/>
  <c r="C214" i="9"/>
  <c r="BK32" i="8"/>
  <c r="BL32" i="8" s="1"/>
  <c r="BM32" i="8" s="1"/>
  <c r="BK30" i="8"/>
  <c r="BL30" i="8" s="1"/>
  <c r="BM30" i="8" s="1"/>
  <c r="C358" i="9"/>
  <c r="C406" i="9"/>
  <c r="BJ29" i="8"/>
  <c r="BK29" i="8" s="1"/>
  <c r="BL29" i="8" s="1"/>
  <c r="BM29" i="8" s="1"/>
  <c r="BJ28" i="8"/>
  <c r="BK28" i="8" s="1"/>
  <c r="BL28" i="8" s="1"/>
  <c r="BM28" i="8" s="1"/>
  <c r="BJ27" i="8"/>
  <c r="BK27" i="8" s="1"/>
  <c r="BL27" i="8" s="1"/>
  <c r="BM27" i="8" s="1"/>
  <c r="AY26" i="8"/>
  <c r="AZ26" i="8" s="1"/>
  <c r="AM26" i="8"/>
  <c r="AY25" i="8"/>
  <c r="AZ25" i="8" s="1"/>
  <c r="AM25" i="8"/>
  <c r="Z25" i="8"/>
  <c r="AY24" i="8"/>
  <c r="AZ24" i="8" s="1"/>
  <c r="AM24" i="8"/>
  <c r="Z24" i="8"/>
  <c r="AY23" i="8"/>
  <c r="AZ23" i="8" s="1"/>
  <c r="AM23" i="8"/>
  <c r="AN23" i="8" s="1"/>
  <c r="Y23" i="8"/>
  <c r="AY22" i="8"/>
  <c r="AZ22" i="8" s="1"/>
  <c r="AM22" i="8"/>
  <c r="AN22" i="8" s="1"/>
  <c r="Y22" i="8"/>
  <c r="AY21" i="8"/>
  <c r="AZ21" i="8" s="1"/>
  <c r="AM21" i="8"/>
  <c r="AN21" i="8" s="1"/>
  <c r="Y21" i="8"/>
  <c r="AY20" i="8"/>
  <c r="AZ20" i="8" s="1"/>
  <c r="AM20" i="8"/>
  <c r="AN20" i="8" s="1"/>
  <c r="Y20" i="8"/>
  <c r="AY19" i="8"/>
  <c r="AZ19" i="8" s="1"/>
  <c r="AM19" i="8"/>
  <c r="AN19" i="8" s="1"/>
  <c r="Y19" i="8"/>
  <c r="AY18" i="8"/>
  <c r="AZ18" i="8" s="1"/>
  <c r="AM18" i="8"/>
  <c r="AN18" i="8" s="1"/>
  <c r="Y18" i="8"/>
  <c r="AY17" i="8"/>
  <c r="AZ17" i="8" s="1"/>
  <c r="AM17" i="8"/>
  <c r="AN17" i="8" s="1"/>
  <c r="Y17" i="8"/>
  <c r="AY16" i="8"/>
  <c r="AZ16" i="8" s="1"/>
  <c r="AM16" i="8"/>
  <c r="Y16" i="8"/>
  <c r="AY15" i="8"/>
  <c r="AZ15" i="8" s="1"/>
  <c r="AM15" i="8"/>
  <c r="AN15" i="8" s="1"/>
  <c r="Y15" i="8"/>
  <c r="AY14" i="8"/>
  <c r="AZ14" i="8" s="1"/>
  <c r="AM14" i="8"/>
  <c r="AN14" i="8" s="1"/>
  <c r="Y14" i="8"/>
  <c r="AY13" i="8"/>
  <c r="AZ13" i="8" s="1"/>
  <c r="AM13" i="8"/>
  <c r="AN13" i="8" s="1"/>
  <c r="Y13" i="8"/>
  <c r="AY12" i="8"/>
  <c r="AZ12" i="8" s="1"/>
  <c r="AM12" i="8"/>
  <c r="AN12" i="8" s="1"/>
  <c r="Y12" i="8"/>
  <c r="AY11" i="8"/>
  <c r="AZ11" i="8" s="1"/>
  <c r="AM11" i="8"/>
  <c r="AN11" i="8" s="1"/>
  <c r="Y11" i="8"/>
  <c r="AY10" i="8"/>
  <c r="AZ10" i="8" s="1"/>
  <c r="AM10" i="8"/>
  <c r="AN10" i="8" s="1"/>
  <c r="Y10" i="8"/>
  <c r="AY9" i="8"/>
  <c r="AZ9" i="8" s="1"/>
  <c r="AN9" i="8"/>
  <c r="Y9" i="8"/>
  <c r="AY8" i="8"/>
  <c r="AZ8" i="8" s="1"/>
  <c r="AM8" i="8"/>
  <c r="AN8" i="8" s="1"/>
  <c r="Y8" i="8"/>
  <c r="AY7" i="8"/>
  <c r="AZ7" i="8" s="1"/>
  <c r="AM7" i="8"/>
  <c r="AN7" i="8" s="1"/>
  <c r="Y7" i="8"/>
  <c r="AG6" i="8"/>
  <c r="S6" i="8"/>
  <c r="G6" i="8"/>
  <c r="M22" i="9"/>
  <c r="M21" i="9"/>
  <c r="L21" i="9"/>
  <c r="M20" i="9"/>
  <c r="L20" i="9"/>
  <c r="I310" i="9" l="1"/>
  <c r="L310" i="9" s="1"/>
  <c r="I454" i="9"/>
  <c r="L454" i="9" s="1"/>
  <c r="BJ9" i="8"/>
  <c r="BK9" i="8" s="1"/>
  <c r="BL9" i="8" s="1"/>
  <c r="BM9" i="8" s="1"/>
  <c r="I406" i="9"/>
  <c r="L406" i="9" s="1"/>
  <c r="I214" i="9"/>
  <c r="L214" i="9" s="1"/>
  <c r="I262" i="9"/>
  <c r="L262" i="9" s="1"/>
  <c r="I358" i="9"/>
  <c r="L358" i="9" s="1"/>
  <c r="BI6" i="8"/>
  <c r="BK6" i="8" s="1"/>
  <c r="BJ8" i="8"/>
  <c r="BK8" i="8" s="1"/>
  <c r="BL8" i="8" s="1"/>
  <c r="BM8" i="8" s="1"/>
  <c r="BJ10" i="8"/>
  <c r="BK10" i="8" s="1"/>
  <c r="BL10" i="8" s="1"/>
  <c r="BM10" i="8" s="1"/>
  <c r="BJ12" i="8"/>
  <c r="BK12" i="8" s="1"/>
  <c r="BL12" i="8" s="1"/>
  <c r="BM12" i="8" s="1"/>
  <c r="BJ14" i="8"/>
  <c r="BK14" i="8" s="1"/>
  <c r="BL14" i="8" s="1"/>
  <c r="BM14" i="8" s="1"/>
  <c r="BJ16" i="8"/>
  <c r="BK16" i="8" s="1"/>
  <c r="BL16" i="8" s="1"/>
  <c r="BM16" i="8" s="1"/>
  <c r="BJ18" i="8"/>
  <c r="BK18" i="8" s="1"/>
  <c r="BL18" i="8" s="1"/>
  <c r="BM18" i="8" s="1"/>
  <c r="BJ20" i="8"/>
  <c r="BK20" i="8" s="1"/>
  <c r="BL20" i="8" s="1"/>
  <c r="BM20" i="8" s="1"/>
  <c r="BJ22" i="8"/>
  <c r="BK22" i="8" s="1"/>
  <c r="BL22" i="8" s="1"/>
  <c r="BM22" i="8" s="1"/>
  <c r="BJ25" i="8"/>
  <c r="BK25" i="8" s="1"/>
  <c r="BL25" i="8" s="1"/>
  <c r="BM25" i="8" s="1"/>
  <c r="BJ26" i="8"/>
  <c r="BK26" i="8" s="1"/>
  <c r="BL26" i="8" s="1"/>
  <c r="BM26" i="8" s="1"/>
  <c r="AN26" i="8"/>
  <c r="BJ7" i="8"/>
  <c r="BK7" i="8" s="1"/>
  <c r="BL7" i="8" s="1"/>
  <c r="BM7" i="8" s="1"/>
  <c r="BJ11" i="8"/>
  <c r="BK11" i="8" s="1"/>
  <c r="BL11" i="8" s="1"/>
  <c r="BM11" i="8" s="1"/>
  <c r="BJ13" i="8"/>
  <c r="BK13" i="8" s="1"/>
  <c r="BL13" i="8" s="1"/>
  <c r="BM13" i="8" s="1"/>
  <c r="BJ15" i="8"/>
  <c r="BK15" i="8" s="1"/>
  <c r="BL15" i="8" s="1"/>
  <c r="BM15" i="8" s="1"/>
  <c r="BJ17" i="8"/>
  <c r="BK17" i="8" s="1"/>
  <c r="BL17" i="8" s="1"/>
  <c r="BM17" i="8" s="1"/>
  <c r="BJ19" i="8"/>
  <c r="BK19" i="8" s="1"/>
  <c r="BL19" i="8" s="1"/>
  <c r="BM19" i="8" s="1"/>
  <c r="BJ21" i="8"/>
  <c r="BK21" i="8" s="1"/>
  <c r="BL21" i="8" s="1"/>
  <c r="BM21" i="8" s="1"/>
  <c r="BJ23" i="8"/>
  <c r="BK23" i="8" s="1"/>
  <c r="BL23" i="8" s="1"/>
  <c r="BM23" i="8" s="1"/>
  <c r="BJ24" i="8"/>
  <c r="BK24" i="8" s="1"/>
  <c r="BL24" i="8" s="1"/>
  <c r="BM24" i="8" s="1"/>
  <c r="Z11" i="8"/>
  <c r="Z15" i="8"/>
  <c r="Z8" i="8"/>
  <c r="Z12" i="8"/>
  <c r="Z14" i="8"/>
  <c r="Z16" i="8"/>
  <c r="Z18" i="8"/>
  <c r="Z20" i="8"/>
  <c r="Z22" i="8"/>
  <c r="AN25" i="8"/>
  <c r="Z7" i="8"/>
  <c r="Z13" i="8"/>
  <c r="Z17" i="8"/>
  <c r="Z19" i="8"/>
  <c r="Z21" i="8"/>
  <c r="Z23" i="8"/>
  <c r="AN24" i="8"/>
  <c r="Z9" i="8"/>
  <c r="Z10" i="8"/>
  <c r="AN16" i="8"/>
  <c r="C22" i="9"/>
  <c r="I22" i="9" l="1"/>
  <c r="L22" i="9" s="1"/>
  <c r="C572" i="5"/>
  <c r="C573" i="5" s="1"/>
  <c r="D571" i="5"/>
  <c r="D570" i="5"/>
  <c r="D569" i="5"/>
  <c r="D568" i="5"/>
  <c r="D567" i="5"/>
  <c r="C551" i="5"/>
  <c r="C552" i="5" s="1"/>
  <c r="D550" i="5"/>
  <c r="D549" i="5"/>
  <c r="D548" i="5"/>
  <c r="D547" i="5"/>
  <c r="D546" i="5"/>
  <c r="C530" i="5"/>
  <c r="C531" i="5" s="1"/>
  <c r="D529" i="5"/>
  <c r="D528" i="5"/>
  <c r="D527" i="5"/>
  <c r="D526" i="5"/>
  <c r="D525" i="5"/>
  <c r="C509" i="5"/>
  <c r="C510" i="5" s="1"/>
  <c r="D508" i="5"/>
  <c r="D507" i="5"/>
  <c r="D506" i="5"/>
  <c r="D505" i="5"/>
  <c r="D504" i="5"/>
  <c r="C488" i="5"/>
  <c r="C489" i="5" s="1"/>
  <c r="D487" i="5"/>
  <c r="D486" i="5"/>
  <c r="D485" i="5"/>
  <c r="D484" i="5"/>
  <c r="D483" i="5"/>
  <c r="C467" i="5"/>
  <c r="C468" i="5" s="1"/>
  <c r="D466" i="5"/>
  <c r="D465" i="5"/>
  <c r="D464" i="5"/>
  <c r="D463" i="5"/>
  <c r="D462" i="5"/>
  <c r="C446" i="5"/>
  <c r="C447" i="5" s="1"/>
  <c r="D445" i="5"/>
  <c r="D444" i="5"/>
  <c r="D443" i="5"/>
  <c r="D442" i="5"/>
  <c r="D441" i="5"/>
  <c r="C425" i="5"/>
  <c r="C426" i="5" s="1"/>
  <c r="D424" i="5"/>
  <c r="D423" i="5"/>
  <c r="D422" i="5"/>
  <c r="D421" i="5"/>
  <c r="D420" i="5"/>
  <c r="C404" i="5"/>
  <c r="C405" i="5" s="1"/>
  <c r="D403" i="5"/>
  <c r="D402" i="5"/>
  <c r="D401" i="5"/>
  <c r="D400" i="5"/>
  <c r="D399" i="5"/>
  <c r="C383" i="5"/>
  <c r="C384" i="5" s="1"/>
  <c r="D382" i="5"/>
  <c r="D381" i="5"/>
  <c r="D380" i="5"/>
  <c r="D379" i="5"/>
  <c r="D378" i="5"/>
  <c r="C362" i="5"/>
  <c r="C363" i="5" s="1"/>
  <c r="D361" i="5"/>
  <c r="D360" i="5"/>
  <c r="D359" i="5"/>
  <c r="D358" i="5"/>
  <c r="D357" i="5"/>
  <c r="C341" i="5"/>
  <c r="C342" i="5" s="1"/>
  <c r="D340" i="5"/>
  <c r="D339" i="5"/>
  <c r="D338" i="5"/>
  <c r="D337" i="5"/>
  <c r="D336" i="5"/>
  <c r="C320" i="5"/>
  <c r="C321" i="5" s="1"/>
  <c r="D319" i="5"/>
  <c r="D318" i="5"/>
  <c r="D317" i="5"/>
  <c r="D316" i="5"/>
  <c r="D315" i="5"/>
  <c r="C299" i="5"/>
  <c r="C300" i="5" s="1"/>
  <c r="D298" i="5"/>
  <c r="D297" i="5"/>
  <c r="D296" i="5"/>
  <c r="D295" i="5"/>
  <c r="D294" i="5"/>
  <c r="C278" i="5"/>
  <c r="C279" i="5" s="1"/>
  <c r="D277" i="5"/>
  <c r="D276" i="5"/>
  <c r="D275" i="5"/>
  <c r="D274" i="5"/>
  <c r="D273" i="5"/>
  <c r="C256" i="5"/>
  <c r="C257" i="5" s="1"/>
  <c r="D255" i="5"/>
  <c r="D254" i="5"/>
  <c r="D253" i="5"/>
  <c r="D252" i="5"/>
  <c r="D251" i="5"/>
  <c r="C234" i="5"/>
  <c r="C235" i="5" s="1"/>
  <c r="D233" i="5"/>
  <c r="D232" i="5"/>
  <c r="D231" i="5"/>
  <c r="D230" i="5"/>
  <c r="D229" i="5"/>
  <c r="C210" i="5"/>
  <c r="C211" i="5" s="1"/>
  <c r="D209" i="5"/>
  <c r="D207" i="5"/>
  <c r="D206" i="5"/>
  <c r="D205" i="5"/>
  <c r="C185" i="5"/>
  <c r="C186" i="5" s="1"/>
  <c r="D184" i="5"/>
  <c r="D183" i="5"/>
  <c r="D182" i="5"/>
  <c r="D181" i="5"/>
  <c r="D180" i="5"/>
  <c r="C162" i="5"/>
  <c r="D162" i="5" s="1"/>
  <c r="D161" i="5"/>
  <c r="D160" i="5"/>
  <c r="D159" i="5"/>
  <c r="D158" i="5"/>
  <c r="D157" i="5"/>
  <c r="C135" i="5"/>
  <c r="C136" i="5" s="1"/>
  <c r="D134" i="5"/>
  <c r="D133" i="5"/>
  <c r="D132" i="5"/>
  <c r="D131" i="5"/>
  <c r="D130" i="5"/>
  <c r="C114" i="5"/>
  <c r="D114" i="5" s="1"/>
  <c r="D113" i="5"/>
  <c r="D112" i="5"/>
  <c r="D111" i="5"/>
  <c r="D110" i="5"/>
  <c r="D109" i="5"/>
  <c r="C88" i="5"/>
  <c r="C89" i="5" s="1"/>
  <c r="D87" i="5"/>
  <c r="D86" i="5"/>
  <c r="D85" i="5"/>
  <c r="D84" i="5"/>
  <c r="D83" i="5"/>
  <c r="C66" i="5"/>
  <c r="D66" i="5" s="1"/>
  <c r="D65" i="5"/>
  <c r="D64" i="5"/>
  <c r="D63" i="5"/>
  <c r="D62" i="5"/>
  <c r="D61" i="5"/>
  <c r="C41" i="5"/>
  <c r="D41" i="5" s="1"/>
  <c r="D40" i="5"/>
  <c r="D39" i="5"/>
  <c r="D38" i="5"/>
  <c r="D37" i="5"/>
  <c r="D36" i="5"/>
  <c r="C17" i="5"/>
  <c r="D14" i="5"/>
  <c r="D13" i="5"/>
  <c r="D12" i="5"/>
  <c r="D234" i="5" l="1"/>
  <c r="D446" i="5"/>
  <c r="D467" i="5"/>
  <c r="D17" i="5"/>
  <c r="D88" i="5"/>
  <c r="D135" i="5"/>
  <c r="D185" i="5"/>
  <c r="C42" i="5"/>
  <c r="C67" i="5"/>
  <c r="C115" i="5"/>
  <c r="C163" i="5"/>
  <c r="D320" i="5"/>
  <c r="D341" i="5"/>
  <c r="D425" i="5"/>
  <c r="D488" i="5"/>
  <c r="D530" i="5"/>
  <c r="D572" i="5"/>
  <c r="D210" i="5"/>
  <c r="D256" i="5"/>
  <c r="D278" i="5"/>
  <c r="D299" i="5"/>
  <c r="D362" i="5"/>
  <c r="D383" i="5"/>
  <c r="D404" i="5"/>
  <c r="D509" i="5"/>
  <c r="D551" i="5"/>
  <c r="M31" i="4"/>
  <c r="N31" i="4" s="1"/>
  <c r="O31" i="4" s="1"/>
  <c r="M30" i="4"/>
  <c r="N30" i="4" s="1"/>
  <c r="O30" i="4" s="1"/>
  <c r="M29" i="4"/>
  <c r="N29" i="4" s="1"/>
  <c r="O29" i="4" s="1"/>
  <c r="M28" i="4"/>
  <c r="N28" i="4" s="1"/>
  <c r="O28" i="4" s="1"/>
  <c r="M27" i="4"/>
  <c r="N27" i="4" s="1"/>
  <c r="O27" i="4" s="1"/>
  <c r="M26" i="4"/>
  <c r="N26" i="4" s="1"/>
  <c r="O26" i="4" s="1"/>
  <c r="M25" i="4"/>
  <c r="N25" i="4" s="1"/>
  <c r="O25" i="4" s="1"/>
  <c r="M24" i="4"/>
  <c r="N24" i="4" s="1"/>
  <c r="O24" i="4" s="1"/>
  <c r="M23" i="4"/>
  <c r="N23" i="4" s="1"/>
  <c r="O23" i="4" s="1"/>
  <c r="M22" i="4"/>
  <c r="N22" i="4" s="1"/>
  <c r="O22" i="4" s="1"/>
  <c r="M21" i="4"/>
  <c r="N21" i="4" s="1"/>
  <c r="O21" i="4" s="1"/>
  <c r="M20" i="4"/>
  <c r="N20" i="4" s="1"/>
  <c r="O20" i="4" s="1"/>
  <c r="M19" i="4"/>
  <c r="N19" i="4" s="1"/>
  <c r="O19" i="4" s="1"/>
  <c r="M18" i="4"/>
  <c r="N18" i="4" s="1"/>
  <c r="O18" i="4" s="1"/>
  <c r="M17" i="4"/>
  <c r="N17" i="4" s="1"/>
  <c r="O17" i="4" s="1"/>
  <c r="M16" i="4"/>
  <c r="N16" i="4" s="1"/>
  <c r="O16" i="4" s="1"/>
  <c r="M15" i="4"/>
  <c r="N15" i="4" s="1"/>
  <c r="O15" i="4" s="1"/>
  <c r="M14" i="4"/>
  <c r="N14" i="4" s="1"/>
  <c r="O14" i="4" s="1"/>
  <c r="M13" i="4"/>
  <c r="N13" i="4" s="1"/>
  <c r="O13" i="4" s="1"/>
  <c r="M12" i="4"/>
  <c r="N12" i="4" s="1"/>
  <c r="O12" i="4" s="1"/>
  <c r="M11" i="4"/>
  <c r="N11" i="4" s="1"/>
  <c r="O11" i="4" s="1"/>
  <c r="M10" i="4"/>
  <c r="N10" i="4" s="1"/>
  <c r="O10" i="4" s="1"/>
  <c r="M9" i="4"/>
  <c r="N9" i="4" s="1"/>
  <c r="O9" i="4" s="1"/>
  <c r="M8" i="4"/>
  <c r="N8" i="4" s="1"/>
  <c r="O8" i="4" s="1"/>
  <c r="M7" i="4"/>
  <c r="N7" i="4" s="1"/>
  <c r="O7" i="4" s="1"/>
  <c r="M6" i="4"/>
  <c r="N6" i="4" s="1"/>
  <c r="O6" i="4" s="1"/>
  <c r="M5" i="4"/>
  <c r="D593" i="3" l="1"/>
  <c r="D594" i="3" s="1"/>
  <c r="E592" i="3"/>
  <c r="E591" i="3"/>
  <c r="E590" i="3"/>
  <c r="E589" i="3"/>
  <c r="E588" i="3"/>
  <c r="D572" i="3"/>
  <c r="D573" i="3" s="1"/>
  <c r="E571" i="3"/>
  <c r="E570" i="3"/>
  <c r="E569" i="3"/>
  <c r="E568" i="3"/>
  <c r="E567" i="3"/>
  <c r="D551" i="3"/>
  <c r="D552" i="3" s="1"/>
  <c r="E550" i="3"/>
  <c r="E549" i="3"/>
  <c r="E548" i="3"/>
  <c r="E547" i="3"/>
  <c r="E546" i="3"/>
  <c r="D530" i="3"/>
  <c r="D531" i="3" s="1"/>
  <c r="E529" i="3"/>
  <c r="E528" i="3"/>
  <c r="E527" i="3"/>
  <c r="E526" i="3"/>
  <c r="E525" i="3"/>
  <c r="D509" i="3"/>
  <c r="D510" i="3" s="1"/>
  <c r="E508" i="3"/>
  <c r="E507" i="3"/>
  <c r="E506" i="3"/>
  <c r="E505" i="3"/>
  <c r="E504" i="3"/>
  <c r="D488" i="3"/>
  <c r="D489" i="3" s="1"/>
  <c r="E487" i="3"/>
  <c r="E486" i="3"/>
  <c r="E485" i="3"/>
  <c r="E484" i="3"/>
  <c r="E483" i="3"/>
  <c r="D467" i="3"/>
  <c r="D468" i="3" s="1"/>
  <c r="E466" i="3"/>
  <c r="E465" i="3"/>
  <c r="E464" i="3"/>
  <c r="E463" i="3"/>
  <c r="E462" i="3"/>
  <c r="D446" i="3"/>
  <c r="D447" i="3" s="1"/>
  <c r="E445" i="3"/>
  <c r="E444" i="3"/>
  <c r="E443" i="3"/>
  <c r="E442" i="3"/>
  <c r="E441" i="3"/>
  <c r="D425" i="3"/>
  <c r="D426" i="3" s="1"/>
  <c r="E424" i="3"/>
  <c r="E423" i="3"/>
  <c r="E422" i="3"/>
  <c r="E421" i="3"/>
  <c r="E420" i="3"/>
  <c r="D404" i="3"/>
  <c r="D405" i="3" s="1"/>
  <c r="E403" i="3"/>
  <c r="E402" i="3"/>
  <c r="E401" i="3"/>
  <c r="E400" i="3"/>
  <c r="E399" i="3"/>
  <c r="D383" i="3"/>
  <c r="D384" i="3" s="1"/>
  <c r="E382" i="3"/>
  <c r="E381" i="3"/>
  <c r="E380" i="3"/>
  <c r="E379" i="3"/>
  <c r="E378" i="3"/>
  <c r="D362" i="3"/>
  <c r="D363" i="3" s="1"/>
  <c r="E361" i="3"/>
  <c r="E360" i="3"/>
  <c r="E359" i="3"/>
  <c r="E358" i="3"/>
  <c r="E357" i="3"/>
  <c r="D341" i="3"/>
  <c r="D342" i="3" s="1"/>
  <c r="E340" i="3"/>
  <c r="E339" i="3"/>
  <c r="E338" i="3"/>
  <c r="E337" i="3"/>
  <c r="E336" i="3"/>
  <c r="D320" i="3"/>
  <c r="D321" i="3" s="1"/>
  <c r="E319" i="3"/>
  <c r="E318" i="3"/>
  <c r="E317" i="3"/>
  <c r="E316" i="3"/>
  <c r="E315" i="3"/>
  <c r="D299" i="3"/>
  <c r="D300" i="3" s="1"/>
  <c r="E298" i="3"/>
  <c r="E297" i="3"/>
  <c r="E296" i="3"/>
  <c r="E295" i="3"/>
  <c r="E294" i="3"/>
  <c r="D277" i="3"/>
  <c r="D278" i="3" s="1"/>
  <c r="E276" i="3"/>
  <c r="E275" i="3"/>
  <c r="E274" i="3"/>
  <c r="E273" i="3"/>
  <c r="E272" i="3"/>
  <c r="D255" i="3"/>
  <c r="D256" i="3" s="1"/>
  <c r="E254" i="3"/>
  <c r="E253" i="3"/>
  <c r="E252" i="3"/>
  <c r="E251" i="3"/>
  <c r="E250" i="3"/>
  <c r="D234" i="3"/>
  <c r="E233" i="3"/>
  <c r="E232" i="3"/>
  <c r="E231" i="3"/>
  <c r="E230" i="3"/>
  <c r="E229" i="3"/>
  <c r="E228" i="3"/>
  <c r="D211" i="3"/>
  <c r="D212" i="3" s="1"/>
  <c r="E210" i="3"/>
  <c r="E209" i="3"/>
  <c r="E208" i="3"/>
  <c r="E207" i="3"/>
  <c r="E206" i="3"/>
  <c r="D189" i="3"/>
  <c r="D190" i="3" s="1"/>
  <c r="E188" i="3"/>
  <c r="E187" i="3"/>
  <c r="E186" i="3"/>
  <c r="E185" i="3"/>
  <c r="E184" i="3"/>
  <c r="D168" i="3"/>
  <c r="D169" i="3" s="1"/>
  <c r="E167" i="3"/>
  <c r="E166" i="3"/>
  <c r="E165" i="3"/>
  <c r="E164" i="3"/>
  <c r="E163" i="3"/>
  <c r="D146" i="3"/>
  <c r="D147" i="3" s="1"/>
  <c r="E145" i="3"/>
  <c r="E144" i="3"/>
  <c r="E143" i="3"/>
  <c r="E142" i="3"/>
  <c r="E141" i="3"/>
  <c r="D124" i="3"/>
  <c r="D125" i="3" s="1"/>
  <c r="E123" i="3"/>
  <c r="E122" i="3"/>
  <c r="E121" i="3"/>
  <c r="E120" i="3"/>
  <c r="E119" i="3"/>
  <c r="D103" i="3"/>
  <c r="D104" i="3" s="1"/>
  <c r="E102" i="3"/>
  <c r="E101" i="3"/>
  <c r="E100" i="3"/>
  <c r="E99" i="3"/>
  <c r="E98" i="3"/>
  <c r="D82" i="3"/>
  <c r="D83" i="3" s="1"/>
  <c r="E81" i="3"/>
  <c r="E80" i="3"/>
  <c r="E79" i="3"/>
  <c r="E78" i="3"/>
  <c r="E77" i="3"/>
  <c r="D60" i="3"/>
  <c r="D61" i="3" s="1"/>
  <c r="E59" i="3"/>
  <c r="E58" i="3"/>
  <c r="E57" i="3"/>
  <c r="E56" i="3"/>
  <c r="E55" i="3"/>
  <c r="D38" i="3"/>
  <c r="D39" i="3" s="1"/>
  <c r="E37" i="3"/>
  <c r="E36" i="3"/>
  <c r="E35" i="3"/>
  <c r="E34" i="3"/>
  <c r="E33" i="3"/>
  <c r="D17" i="3"/>
  <c r="D18" i="3" s="1"/>
  <c r="E16" i="3"/>
  <c r="E15" i="3"/>
  <c r="E14" i="3"/>
  <c r="E13" i="3"/>
  <c r="E12" i="3"/>
  <c r="H33" i="2"/>
  <c r="I33" i="2" s="1"/>
  <c r="J33" i="2" s="1"/>
  <c r="H32" i="2"/>
  <c r="I32" i="2" s="1"/>
  <c r="J32" i="2" s="1"/>
  <c r="H31" i="2"/>
  <c r="I31" i="2" s="1"/>
  <c r="J31" i="2" s="1"/>
  <c r="H30" i="2"/>
  <c r="I30" i="2" s="1"/>
  <c r="J30" i="2" s="1"/>
  <c r="H29" i="2"/>
  <c r="I29" i="2" s="1"/>
  <c r="J29" i="2" s="1"/>
  <c r="H28" i="2"/>
  <c r="I28" i="2" s="1"/>
  <c r="J28" i="2" s="1"/>
  <c r="H27" i="2"/>
  <c r="I27" i="2" s="1"/>
  <c r="J27" i="2" s="1"/>
  <c r="H26" i="2"/>
  <c r="I26" i="2" s="1"/>
  <c r="J26" i="2" s="1"/>
  <c r="H25" i="2"/>
  <c r="I25" i="2" s="1"/>
  <c r="J25" i="2" s="1"/>
  <c r="H24" i="2"/>
  <c r="I24" i="2" s="1"/>
  <c r="J24" i="2" s="1"/>
  <c r="H23" i="2"/>
  <c r="I23" i="2" s="1"/>
  <c r="J23" i="2" s="1"/>
  <c r="H22" i="2"/>
  <c r="I22" i="2" s="1"/>
  <c r="J22" i="2" s="1"/>
  <c r="H21" i="2"/>
  <c r="I21" i="2" s="1"/>
  <c r="J21" i="2" s="1"/>
  <c r="H20" i="2"/>
  <c r="I20" i="2" s="1"/>
  <c r="J20" i="2" s="1"/>
  <c r="H19" i="2"/>
  <c r="I19" i="2" s="1"/>
  <c r="J19" i="2" s="1"/>
  <c r="H18" i="2"/>
  <c r="I18" i="2" s="1"/>
  <c r="J18" i="2" s="1"/>
  <c r="H17" i="2"/>
  <c r="I17" i="2" s="1"/>
  <c r="J17" i="2" s="1"/>
  <c r="I16" i="2"/>
  <c r="H15" i="2"/>
  <c r="I15" i="2" s="1"/>
  <c r="J15" i="2" s="1"/>
  <c r="H14" i="2"/>
  <c r="I14" i="2" s="1"/>
  <c r="J14" i="2" s="1"/>
  <c r="H13" i="2"/>
  <c r="I13" i="2" s="1"/>
  <c r="J13" i="2" s="1"/>
  <c r="H12" i="2"/>
  <c r="I12" i="2" s="1"/>
  <c r="J12" i="2" s="1"/>
  <c r="H11" i="2"/>
  <c r="I11" i="2" s="1"/>
  <c r="J11" i="2" s="1"/>
  <c r="H10" i="2"/>
  <c r="I10" i="2" s="1"/>
  <c r="J10" i="2" s="1"/>
  <c r="H9" i="2"/>
  <c r="I9" i="2" s="1"/>
  <c r="J9" i="2" s="1"/>
  <c r="H8" i="2"/>
  <c r="I8" i="2" s="1"/>
  <c r="J8" i="2" s="1"/>
  <c r="H7" i="2"/>
  <c r="I7" i="2" s="1"/>
  <c r="J7" i="2" s="1"/>
  <c r="H6" i="2"/>
  <c r="I6" i="2" s="1"/>
  <c r="J6" i="2" s="1"/>
  <c r="H5" i="2"/>
  <c r="Y2" i="1"/>
  <c r="W2" i="1"/>
  <c r="U2" i="1"/>
  <c r="S2" i="1"/>
  <c r="P2" i="1"/>
  <c r="L2" i="1"/>
  <c r="J2" i="1"/>
  <c r="E17" i="3" l="1"/>
  <c r="E38" i="3"/>
  <c r="E60" i="3"/>
  <c r="E82" i="3"/>
  <c r="E103" i="3"/>
  <c r="E124" i="3"/>
  <c r="E146" i="3"/>
  <c r="E168" i="3"/>
  <c r="E189" i="3"/>
  <c r="E211" i="3"/>
  <c r="E255" i="3"/>
  <c r="E277" i="3"/>
  <c r="E299" i="3"/>
  <c r="E320" i="3"/>
  <c r="E341" i="3"/>
  <c r="E362" i="3"/>
  <c r="E383" i="3"/>
  <c r="E404" i="3"/>
  <c r="E425" i="3"/>
  <c r="E446" i="3"/>
  <c r="E467" i="3"/>
  <c r="E488" i="3"/>
  <c r="E509" i="3"/>
  <c r="E530" i="3"/>
  <c r="E551" i="3"/>
  <c r="E572" i="3"/>
  <c r="E593" i="3"/>
  <c r="P31" i="11" l="1"/>
  <c r="Q31" i="11" s="1"/>
  <c r="R31" i="11" s="1"/>
  <c r="P30" i="11"/>
  <c r="Q30" i="11" s="1"/>
  <c r="R30" i="11" s="1"/>
  <c r="P29" i="11"/>
  <c r="Q29" i="11" s="1"/>
  <c r="R29" i="11" s="1"/>
  <c r="P28" i="11"/>
  <c r="Q28" i="11" s="1"/>
  <c r="R28" i="11" s="1"/>
  <c r="P27" i="11"/>
  <c r="Q27" i="11" s="1"/>
  <c r="R27" i="11" s="1"/>
  <c r="P26" i="11"/>
  <c r="Q26" i="11" s="1"/>
  <c r="R26" i="11" s="1"/>
  <c r="P25" i="11"/>
  <c r="Q25" i="11" s="1"/>
  <c r="R25" i="11" s="1"/>
  <c r="P24" i="11"/>
  <c r="Q24" i="11" s="1"/>
  <c r="R24" i="11" s="1"/>
  <c r="P23" i="11"/>
  <c r="Q23" i="11" s="1"/>
  <c r="R23" i="11" s="1"/>
  <c r="P22" i="11"/>
  <c r="Q22" i="11" s="1"/>
  <c r="R22" i="11" s="1"/>
  <c r="P21" i="11"/>
  <c r="Q21" i="11" s="1"/>
  <c r="R21" i="11" s="1"/>
  <c r="P20" i="11"/>
  <c r="Q20" i="11" s="1"/>
  <c r="R20" i="11" s="1"/>
  <c r="P19" i="11"/>
  <c r="Q19" i="11" s="1"/>
  <c r="R19" i="11" s="1"/>
  <c r="P18" i="11"/>
  <c r="Q18" i="11" s="1"/>
  <c r="R18" i="11" s="1"/>
  <c r="P17" i="11"/>
  <c r="Q17" i="11" s="1"/>
  <c r="R17" i="11" s="1"/>
  <c r="P16" i="11"/>
  <c r="Q16" i="11" s="1"/>
  <c r="R16" i="11" s="1"/>
  <c r="P15" i="11"/>
  <c r="Q15" i="11" s="1"/>
  <c r="R15" i="11" s="1"/>
  <c r="P14" i="11"/>
  <c r="Q14" i="11" s="1"/>
  <c r="R14" i="11" s="1"/>
  <c r="P13" i="11"/>
  <c r="Q13" i="11" s="1"/>
  <c r="R13" i="11" s="1"/>
  <c r="P12" i="11"/>
  <c r="Q12" i="11" s="1"/>
  <c r="R12" i="11" s="1"/>
  <c r="P10" i="11"/>
  <c r="Q10" i="11" s="1"/>
  <c r="R10" i="11" s="1"/>
  <c r="P9" i="11"/>
  <c r="Q9" i="11" s="1"/>
  <c r="R9" i="11" s="1"/>
  <c r="P8" i="11"/>
  <c r="Q8" i="11" s="1"/>
  <c r="R8" i="11" s="1"/>
  <c r="P7" i="11"/>
  <c r="Q7" i="11" s="1"/>
  <c r="R7" i="11" s="1"/>
  <c r="P6" i="11"/>
  <c r="Q6" i="11" s="1"/>
  <c r="R6" i="11" s="1"/>
  <c r="J32" i="12"/>
  <c r="K32" i="12" s="1"/>
  <c r="L32" i="12" s="1"/>
  <c r="J31" i="12"/>
  <c r="K31" i="12" s="1"/>
  <c r="L31" i="12" s="1"/>
  <c r="J30" i="12"/>
  <c r="K30" i="12" s="1"/>
  <c r="L30" i="12" s="1"/>
  <c r="J29" i="12"/>
  <c r="K29" i="12" s="1"/>
  <c r="L29" i="12" s="1"/>
  <c r="J28" i="12"/>
  <c r="K28" i="12" s="1"/>
  <c r="L28" i="12" s="1"/>
  <c r="J27" i="12"/>
  <c r="K27" i="12" s="1"/>
  <c r="L27" i="12" s="1"/>
  <c r="J26" i="12"/>
  <c r="K26" i="12" s="1"/>
  <c r="L26" i="12" s="1"/>
  <c r="J25" i="12"/>
  <c r="K25" i="12" s="1"/>
  <c r="L25" i="12" s="1"/>
  <c r="J24" i="12"/>
  <c r="K24" i="12" s="1"/>
  <c r="L24" i="12" s="1"/>
  <c r="J23" i="12"/>
  <c r="K23" i="12" s="1"/>
  <c r="L23" i="12" s="1"/>
  <c r="J22" i="12"/>
  <c r="K22" i="12" s="1"/>
  <c r="L22" i="12" s="1"/>
  <c r="J21" i="12"/>
  <c r="K21" i="12" s="1"/>
  <c r="L21" i="12" s="1"/>
  <c r="J20" i="12"/>
  <c r="K20" i="12" s="1"/>
  <c r="L20" i="12" s="1"/>
  <c r="J19" i="12"/>
  <c r="K19" i="12" s="1"/>
  <c r="L19" i="12" s="1"/>
  <c r="J18" i="12"/>
  <c r="K18" i="12" s="1"/>
  <c r="L18" i="12" s="1"/>
  <c r="J17" i="12"/>
  <c r="K17" i="12" s="1"/>
  <c r="L17" i="12" s="1"/>
  <c r="J16" i="12"/>
  <c r="K16" i="12" s="1"/>
  <c r="L16" i="12" s="1"/>
  <c r="J15" i="12"/>
  <c r="K15" i="12" s="1"/>
  <c r="L15" i="12" s="1"/>
  <c r="J14" i="12"/>
  <c r="K14" i="12" s="1"/>
  <c r="L14" i="12" s="1"/>
  <c r="J13" i="12"/>
  <c r="K13" i="12" s="1"/>
  <c r="L13" i="12" s="1"/>
  <c r="J12" i="12"/>
  <c r="K12" i="12" s="1"/>
  <c r="L12" i="12" s="1"/>
  <c r="J11" i="12"/>
  <c r="K11" i="12" s="1"/>
  <c r="L11" i="12" s="1"/>
  <c r="J10" i="12"/>
  <c r="K10" i="12" s="1"/>
  <c r="L10" i="12" s="1"/>
  <c r="J9" i="12"/>
  <c r="K9" i="12" s="1"/>
  <c r="L9" i="12" s="1"/>
  <c r="J8" i="12"/>
  <c r="K8" i="12" s="1"/>
  <c r="L8" i="12" s="1"/>
  <c r="J7" i="12"/>
  <c r="K7" i="12" s="1"/>
  <c r="L7" i="12" s="1"/>
  <c r="J6" i="12"/>
  <c r="K6" i="12" s="1"/>
  <c r="L6" i="12" s="1"/>
  <c r="G1242" i="7"/>
  <c r="G1241" i="7"/>
  <c r="H1241" i="7" s="1"/>
  <c r="G1240" i="7"/>
  <c r="H1240" i="7" s="1"/>
  <c r="G1239" i="7"/>
  <c r="H1239" i="7" s="1"/>
  <c r="G1238" i="7"/>
  <c r="G1198" i="7"/>
  <c r="G1199" i="7" s="1"/>
  <c r="H1199" i="7" s="1"/>
  <c r="H1194" i="7"/>
  <c r="H1193" i="7"/>
  <c r="G1148" i="7"/>
  <c r="H1148" i="7" s="1"/>
  <c r="G1147" i="7"/>
  <c r="H1147" i="7" s="1"/>
  <c r="G1146" i="7"/>
  <c r="H1146" i="7" s="1"/>
  <c r="G1145" i="7"/>
  <c r="H1145" i="7" s="1"/>
  <c r="G1105" i="7"/>
  <c r="G1106" i="7" s="1"/>
  <c r="H1106" i="7" s="1"/>
  <c r="H1101" i="7"/>
  <c r="H1100" i="7"/>
  <c r="H1099" i="7"/>
  <c r="H1098" i="7"/>
  <c r="G1054" i="7"/>
  <c r="H1054" i="7" s="1"/>
  <c r="G1053" i="7"/>
  <c r="H1053" i="7" s="1"/>
  <c r="G1052" i="7"/>
  <c r="H1052" i="7" s="1"/>
  <c r="G1051" i="7"/>
  <c r="H1051" i="7" s="1"/>
  <c r="G1011" i="7"/>
  <c r="G1012" i="7" s="1"/>
  <c r="H1012" i="7" s="1"/>
  <c r="H1007" i="7"/>
  <c r="H1006" i="7"/>
  <c r="H1005" i="7"/>
  <c r="H1004" i="7"/>
  <c r="G961" i="7"/>
  <c r="G960" i="7"/>
  <c r="H960" i="7" s="1"/>
  <c r="G959" i="7"/>
  <c r="H959" i="7" s="1"/>
  <c r="G958" i="7"/>
  <c r="H958" i="7" s="1"/>
  <c r="G957" i="7"/>
  <c r="G916" i="7"/>
  <c r="G917" i="7" s="1"/>
  <c r="H917" i="7" s="1"/>
  <c r="H912" i="7"/>
  <c r="H911" i="7"/>
  <c r="H910" i="7"/>
  <c r="H909" i="7"/>
  <c r="G865" i="7"/>
  <c r="H865" i="7" s="1"/>
  <c r="G864" i="7"/>
  <c r="H864" i="7" s="1"/>
  <c r="G863" i="7"/>
  <c r="H863" i="7" s="1"/>
  <c r="G862" i="7"/>
  <c r="G818" i="7"/>
  <c r="H818" i="7" s="1"/>
  <c r="G817" i="7"/>
  <c r="H817" i="7" s="1"/>
  <c r="G816" i="7"/>
  <c r="H816" i="7" s="1"/>
  <c r="G815" i="7"/>
  <c r="H815" i="7" s="1"/>
  <c r="G772" i="7"/>
  <c r="H772" i="7" s="1"/>
  <c r="G771" i="7"/>
  <c r="H771" i="7" s="1"/>
  <c r="G770" i="7"/>
  <c r="H770" i="7" s="1"/>
  <c r="G769" i="7"/>
  <c r="G725" i="7"/>
  <c r="H725" i="7" s="1"/>
  <c r="G724" i="7"/>
  <c r="H724" i="7" s="1"/>
  <c r="G723" i="7"/>
  <c r="H723" i="7" s="1"/>
  <c r="G722" i="7"/>
  <c r="H722" i="7" s="1"/>
  <c r="G680" i="7"/>
  <c r="G681" i="7" s="1"/>
  <c r="H681" i="7" s="1"/>
  <c r="H676" i="7"/>
  <c r="H675" i="7"/>
  <c r="H674" i="7"/>
  <c r="H673" i="7"/>
  <c r="G629" i="7"/>
  <c r="G628" i="7"/>
  <c r="H628" i="7" s="1"/>
  <c r="G627" i="7"/>
  <c r="H627" i="7" s="1"/>
  <c r="G626" i="7"/>
  <c r="H626" i="7" s="1"/>
  <c r="G625" i="7"/>
  <c r="G585" i="7"/>
  <c r="G586" i="7" s="1"/>
  <c r="H586" i="7" s="1"/>
  <c r="H581" i="7"/>
  <c r="H580" i="7"/>
  <c r="H579" i="7"/>
  <c r="H578" i="7"/>
  <c r="G539" i="7"/>
  <c r="G540" i="7" s="1"/>
  <c r="H540" i="7" s="1"/>
  <c r="H535" i="7"/>
  <c r="H534" i="7"/>
  <c r="H533" i="7"/>
  <c r="H532" i="7"/>
  <c r="G489" i="7"/>
  <c r="G488" i="7"/>
  <c r="H488" i="7" s="1"/>
  <c r="G487" i="7"/>
  <c r="H487" i="7" s="1"/>
  <c r="G486" i="7"/>
  <c r="H486" i="7" s="1"/>
  <c r="G485" i="7"/>
  <c r="G445" i="7"/>
  <c r="G446" i="7" s="1"/>
  <c r="H446" i="7" s="1"/>
  <c r="H441" i="7"/>
  <c r="H440" i="7"/>
  <c r="H439" i="7"/>
  <c r="H438" i="7"/>
  <c r="G398" i="7"/>
  <c r="G399" i="7" s="1"/>
  <c r="H399" i="7" s="1"/>
  <c r="H394" i="7"/>
  <c r="H393" i="7"/>
  <c r="H392" i="7"/>
  <c r="H391" i="7"/>
  <c r="G348" i="7"/>
  <c r="H348" i="7" s="1"/>
  <c r="G347" i="7"/>
  <c r="H347" i="7" s="1"/>
  <c r="G346" i="7"/>
  <c r="H346" i="7" s="1"/>
  <c r="G345" i="7"/>
  <c r="H345" i="7" s="1"/>
  <c r="G302" i="7"/>
  <c r="G301" i="7"/>
  <c r="H301" i="7" s="1"/>
  <c r="G300" i="7"/>
  <c r="H300" i="7" s="1"/>
  <c r="G299" i="7"/>
  <c r="H299" i="7" s="1"/>
  <c r="G298" i="7"/>
  <c r="G256" i="7"/>
  <c r="G257" i="7" s="1"/>
  <c r="H257" i="7" s="1"/>
  <c r="H253" i="7"/>
  <c r="H252" i="7"/>
  <c r="H251" i="7"/>
  <c r="H250" i="7"/>
  <c r="H249" i="7"/>
  <c r="G209" i="7"/>
  <c r="G210" i="7" s="1"/>
  <c r="H210" i="7" s="1"/>
  <c r="H205" i="7"/>
  <c r="H204" i="7"/>
  <c r="H203" i="7"/>
  <c r="H202" i="7"/>
  <c r="G160" i="7"/>
  <c r="G159" i="7"/>
  <c r="H159" i="7" s="1"/>
  <c r="G158" i="7"/>
  <c r="H158" i="7" s="1"/>
  <c r="G157" i="7"/>
  <c r="H157" i="7" s="1"/>
  <c r="G156" i="7"/>
  <c r="G116" i="7"/>
  <c r="G117" i="7" s="1"/>
  <c r="H117" i="7" s="1"/>
  <c r="H112" i="7"/>
  <c r="H111" i="7"/>
  <c r="H110" i="7"/>
  <c r="H109" i="7"/>
  <c r="G66" i="7"/>
  <c r="G65" i="7"/>
  <c r="H65" i="7" s="1"/>
  <c r="G64" i="7"/>
  <c r="H64" i="7" s="1"/>
  <c r="G63" i="7"/>
  <c r="H63" i="7" s="1"/>
  <c r="G62" i="7"/>
  <c r="G18" i="7"/>
  <c r="H18" i="7" s="1"/>
  <c r="G17" i="7"/>
  <c r="H17" i="7" s="1"/>
  <c r="G16" i="7"/>
  <c r="H16" i="7" s="1"/>
  <c r="G15" i="7"/>
  <c r="AH33" i="6"/>
  <c r="AA33" i="6"/>
  <c r="AB33" i="6" s="1"/>
  <c r="U33" i="6"/>
  <c r="V33" i="6" s="1"/>
  <c r="M33" i="6"/>
  <c r="N33" i="6" s="1"/>
  <c r="G33" i="6"/>
  <c r="AH32" i="6"/>
  <c r="AA32" i="6"/>
  <c r="AB32" i="6" s="1"/>
  <c r="U32" i="6"/>
  <c r="V32" i="6" s="1"/>
  <c r="M32" i="6"/>
  <c r="N32" i="6" s="1"/>
  <c r="G32" i="6"/>
  <c r="AH31" i="6"/>
  <c r="AA31" i="6"/>
  <c r="AB31" i="6" s="1"/>
  <c r="U31" i="6"/>
  <c r="V31" i="6" s="1"/>
  <c r="M31" i="6"/>
  <c r="N31" i="6" s="1"/>
  <c r="G31" i="6"/>
  <c r="AH30" i="6"/>
  <c r="AA30" i="6"/>
  <c r="AB30" i="6" s="1"/>
  <c r="U30" i="6"/>
  <c r="V30" i="6" s="1"/>
  <c r="M30" i="6"/>
  <c r="N30" i="6" s="1"/>
  <c r="G30" i="6"/>
  <c r="AH29" i="6"/>
  <c r="AA29" i="6"/>
  <c r="AB29" i="6" s="1"/>
  <c r="U29" i="6"/>
  <c r="V29" i="6" s="1"/>
  <c r="M29" i="6"/>
  <c r="N29" i="6" s="1"/>
  <c r="G29" i="6"/>
  <c r="AH28" i="6"/>
  <c r="AA28" i="6"/>
  <c r="AB28" i="6" s="1"/>
  <c r="U28" i="6"/>
  <c r="V28" i="6" s="1"/>
  <c r="M28" i="6"/>
  <c r="N28" i="6" s="1"/>
  <c r="G28" i="6"/>
  <c r="AH27" i="6"/>
  <c r="AA27" i="6"/>
  <c r="AB27" i="6" s="1"/>
  <c r="U27" i="6"/>
  <c r="V27" i="6" s="1"/>
  <c r="M27" i="6"/>
  <c r="N27" i="6" s="1"/>
  <c r="G27" i="6"/>
  <c r="AH26" i="6"/>
  <c r="AA26" i="6"/>
  <c r="AB26" i="6" s="1"/>
  <c r="U26" i="6"/>
  <c r="V26" i="6" s="1"/>
  <c r="M26" i="6"/>
  <c r="N26" i="6" s="1"/>
  <c r="G26" i="6"/>
  <c r="AH25" i="6"/>
  <c r="AA25" i="6"/>
  <c r="AB25" i="6" s="1"/>
  <c r="U25" i="6"/>
  <c r="V25" i="6" s="1"/>
  <c r="M25" i="6"/>
  <c r="N25" i="6" s="1"/>
  <c r="G25" i="6"/>
  <c r="AA24" i="6"/>
  <c r="AB24" i="6" s="1"/>
  <c r="U24" i="6"/>
  <c r="V24" i="6" s="1"/>
  <c r="M24" i="6"/>
  <c r="N24" i="6" s="1"/>
  <c r="G24" i="6"/>
  <c r="AH23" i="6"/>
  <c r="AA23" i="6"/>
  <c r="AB23" i="6" s="1"/>
  <c r="U23" i="6"/>
  <c r="V23" i="6" s="1"/>
  <c r="M23" i="6"/>
  <c r="N23" i="6" s="1"/>
  <c r="G23" i="6"/>
  <c r="AH22" i="6"/>
  <c r="AA22" i="6"/>
  <c r="AB22" i="6" s="1"/>
  <c r="U22" i="6"/>
  <c r="V22" i="6" s="1"/>
  <c r="M22" i="6"/>
  <c r="N22" i="6" s="1"/>
  <c r="G22" i="6"/>
  <c r="AH21" i="6"/>
  <c r="AA21" i="6"/>
  <c r="AB21" i="6" s="1"/>
  <c r="U21" i="6"/>
  <c r="V21" i="6" s="1"/>
  <c r="M21" i="6"/>
  <c r="N21" i="6" s="1"/>
  <c r="G21" i="6"/>
  <c r="AH20" i="6"/>
  <c r="AA20" i="6"/>
  <c r="AB20" i="6" s="1"/>
  <c r="U20" i="6"/>
  <c r="V20" i="6" s="1"/>
  <c r="M20" i="6"/>
  <c r="N20" i="6" s="1"/>
  <c r="G20" i="6"/>
  <c r="AH19" i="6"/>
  <c r="AA19" i="6"/>
  <c r="AB19" i="6" s="1"/>
  <c r="U19" i="6"/>
  <c r="V19" i="6" s="1"/>
  <c r="M19" i="6"/>
  <c r="N19" i="6" s="1"/>
  <c r="G19" i="6"/>
  <c r="AH18" i="6"/>
  <c r="AA18" i="6"/>
  <c r="AB18" i="6" s="1"/>
  <c r="U18" i="6"/>
  <c r="V18" i="6" s="1"/>
  <c r="M18" i="6"/>
  <c r="N18" i="6" s="1"/>
  <c r="G18" i="6"/>
  <c r="AH17" i="6"/>
  <c r="AA17" i="6"/>
  <c r="AB17" i="6" s="1"/>
  <c r="U17" i="6"/>
  <c r="V17" i="6" s="1"/>
  <c r="M17" i="6"/>
  <c r="N17" i="6" s="1"/>
  <c r="G17" i="6"/>
  <c r="AH16" i="6"/>
  <c r="AA16" i="6"/>
  <c r="AB16" i="6" s="1"/>
  <c r="U16" i="6"/>
  <c r="V16" i="6" s="1"/>
  <c r="M16" i="6"/>
  <c r="N16" i="6" s="1"/>
  <c r="G16" i="6"/>
  <c r="AH15" i="6"/>
  <c r="AA15" i="6"/>
  <c r="AB15" i="6" s="1"/>
  <c r="U15" i="6"/>
  <c r="V15" i="6" s="1"/>
  <c r="M15" i="6"/>
  <c r="N15" i="6" s="1"/>
  <c r="G15" i="6"/>
  <c r="AH14" i="6"/>
  <c r="AA14" i="6"/>
  <c r="AB14" i="6" s="1"/>
  <c r="U14" i="6"/>
  <c r="V14" i="6" s="1"/>
  <c r="M14" i="6"/>
  <c r="N14" i="6" s="1"/>
  <c r="G14" i="6"/>
  <c r="AH13" i="6"/>
  <c r="AA13" i="6"/>
  <c r="AB13" i="6" s="1"/>
  <c r="U13" i="6"/>
  <c r="V13" i="6" s="1"/>
  <c r="M13" i="6"/>
  <c r="N13" i="6" s="1"/>
  <c r="G13" i="6"/>
  <c r="AH12" i="6"/>
  <c r="AA12" i="6"/>
  <c r="AB12" i="6" s="1"/>
  <c r="U12" i="6"/>
  <c r="V12" i="6" s="1"/>
  <c r="M12" i="6"/>
  <c r="N12" i="6" s="1"/>
  <c r="G12" i="6"/>
  <c r="AH11" i="6"/>
  <c r="AA11" i="6"/>
  <c r="AB11" i="6" s="1"/>
  <c r="U11" i="6"/>
  <c r="V11" i="6" s="1"/>
  <c r="M11" i="6"/>
  <c r="N11" i="6" s="1"/>
  <c r="G11" i="6"/>
  <c r="AH10" i="6"/>
  <c r="AA10" i="6"/>
  <c r="AB10" i="6" s="1"/>
  <c r="U10" i="6"/>
  <c r="V10" i="6" s="1"/>
  <c r="M10" i="6"/>
  <c r="N10" i="6" s="1"/>
  <c r="G10" i="6"/>
  <c r="AH9" i="6"/>
  <c r="AB9" i="6"/>
  <c r="AA9" i="6"/>
  <c r="U9" i="6"/>
  <c r="V9" i="6" s="1"/>
  <c r="M9" i="6"/>
  <c r="N9" i="6" s="1"/>
  <c r="G9" i="6"/>
  <c r="H9" i="6" s="1"/>
  <c r="AH8" i="6"/>
  <c r="AA8" i="6"/>
  <c r="AB8" i="6" s="1"/>
  <c r="U8" i="6"/>
  <c r="V8" i="6" s="1"/>
  <c r="M8" i="6"/>
  <c r="N8" i="6" s="1"/>
  <c r="G8" i="6"/>
  <c r="AA7" i="6"/>
  <c r="AB7" i="6" s="1"/>
  <c r="M7" i="6"/>
  <c r="N7" i="6" s="1"/>
  <c r="G7" i="6"/>
  <c r="H7" i="6" s="1"/>
  <c r="G964" i="7" l="1"/>
  <c r="G965" i="7" s="1"/>
  <c r="H965" i="7" s="1"/>
  <c r="AK9" i="6"/>
  <c r="AL9" i="6" s="1"/>
  <c r="AM9" i="6" s="1"/>
  <c r="AK11" i="6"/>
  <c r="AL11" i="6" s="1"/>
  <c r="AM11" i="6" s="1"/>
  <c r="AK15" i="6"/>
  <c r="AL15" i="6" s="1"/>
  <c r="AM15" i="6" s="1"/>
  <c r="AK19" i="6"/>
  <c r="AL19" i="6" s="1"/>
  <c r="AM19" i="6" s="1"/>
  <c r="AK23" i="6"/>
  <c r="AL23" i="6" s="1"/>
  <c r="AM23" i="6" s="1"/>
  <c r="AK28" i="6"/>
  <c r="AL28" i="6" s="1"/>
  <c r="AM28" i="6" s="1"/>
  <c r="AK32" i="6"/>
  <c r="AL32" i="6" s="1"/>
  <c r="AM32" i="6" s="1"/>
  <c r="G163" i="7"/>
  <c r="G164" i="7" s="1"/>
  <c r="H164" i="7" s="1"/>
  <c r="G492" i="7"/>
  <c r="G493" i="7" s="1"/>
  <c r="H493" i="7" s="1"/>
  <c r="AK8" i="6"/>
  <c r="AL8" i="6" s="1"/>
  <c r="AM8" i="6" s="1"/>
  <c r="AK12" i="6"/>
  <c r="AL12" i="6" s="1"/>
  <c r="AM12" i="6" s="1"/>
  <c r="AK16" i="6"/>
  <c r="AL16" i="6" s="1"/>
  <c r="AM16" i="6" s="1"/>
  <c r="AK20" i="6"/>
  <c r="AL20" i="6" s="1"/>
  <c r="AM20" i="6" s="1"/>
  <c r="AK24" i="6"/>
  <c r="AL24" i="6" s="1"/>
  <c r="AM24" i="6" s="1"/>
  <c r="AK25" i="6"/>
  <c r="AL25" i="6" s="1"/>
  <c r="AM25" i="6" s="1"/>
  <c r="AK29" i="6"/>
  <c r="AL29" i="6" s="1"/>
  <c r="AM29" i="6" s="1"/>
  <c r="AK33" i="6"/>
  <c r="AL33" i="6" s="1"/>
  <c r="AM33" i="6" s="1"/>
  <c r="H485" i="7"/>
  <c r="G632" i="7"/>
  <c r="G633" i="7" s="1"/>
  <c r="H633" i="7" s="1"/>
  <c r="H957" i="7"/>
  <c r="AK13" i="6"/>
  <c r="AL13" i="6" s="1"/>
  <c r="AM13" i="6" s="1"/>
  <c r="AK17" i="6"/>
  <c r="AL17" i="6" s="1"/>
  <c r="AM17" i="6" s="1"/>
  <c r="AK21" i="6"/>
  <c r="AL21" i="6" s="1"/>
  <c r="AM21" i="6" s="1"/>
  <c r="AK26" i="6"/>
  <c r="AL26" i="6" s="1"/>
  <c r="AM26" i="6" s="1"/>
  <c r="AK30" i="6"/>
  <c r="AL30" i="6" s="1"/>
  <c r="AM30" i="6" s="1"/>
  <c r="AK10" i="6"/>
  <c r="AL10" i="6" s="1"/>
  <c r="AM10" i="6" s="1"/>
  <c r="AK14" i="6"/>
  <c r="AL14" i="6" s="1"/>
  <c r="AM14" i="6" s="1"/>
  <c r="AK18" i="6"/>
  <c r="AL18" i="6" s="1"/>
  <c r="AM18" i="6" s="1"/>
  <c r="AK22" i="6"/>
  <c r="AL22" i="6" s="1"/>
  <c r="AM22" i="6" s="1"/>
  <c r="AK27" i="6"/>
  <c r="AL27" i="6" s="1"/>
  <c r="AM27" i="6" s="1"/>
  <c r="AK31" i="6"/>
  <c r="AL31" i="6" s="1"/>
  <c r="AM31" i="6" s="1"/>
  <c r="G776" i="7"/>
  <c r="G777" i="7" s="1"/>
  <c r="H777" i="7" s="1"/>
  <c r="G869" i="7"/>
  <c r="G870" i="7" s="1"/>
  <c r="H870" i="7" s="1"/>
  <c r="G1245" i="7"/>
  <c r="G1246" i="7" s="1"/>
  <c r="H1246" i="7" s="1"/>
  <c r="G69" i="7"/>
  <c r="G70" i="7" s="1"/>
  <c r="H70" i="7" s="1"/>
  <c r="G22" i="7"/>
  <c r="G23" i="7" s="1"/>
  <c r="H23" i="7" s="1"/>
  <c r="H10" i="6"/>
  <c r="H12" i="6"/>
  <c r="H14" i="6"/>
  <c r="H16" i="6"/>
  <c r="H18" i="6"/>
  <c r="H20" i="6"/>
  <c r="H22" i="6"/>
  <c r="H24" i="6"/>
  <c r="H26" i="6"/>
  <c r="H28" i="6"/>
  <c r="H30" i="6"/>
  <c r="H32" i="6"/>
  <c r="H15" i="7"/>
  <c r="G305" i="7"/>
  <c r="G306" i="7" s="1"/>
  <c r="H306" i="7" s="1"/>
  <c r="H8" i="6"/>
  <c r="H11" i="6"/>
  <c r="H13" i="6"/>
  <c r="H15" i="6"/>
  <c r="H17" i="6"/>
  <c r="H19" i="6"/>
  <c r="H21" i="6"/>
  <c r="H23" i="6"/>
  <c r="H25" i="6"/>
  <c r="H27" i="6"/>
  <c r="H29" i="6"/>
  <c r="H31" i="6"/>
  <c r="H33" i="6"/>
  <c r="H156" i="7"/>
  <c r="H625" i="7"/>
  <c r="H769" i="7"/>
  <c r="H862" i="7"/>
  <c r="AK7" i="6"/>
  <c r="AL7" i="6" s="1"/>
  <c r="AM7" i="6" s="1"/>
  <c r="V7" i="6"/>
  <c r="G352" i="7"/>
  <c r="G353" i="7" s="1"/>
  <c r="H353" i="7" s="1"/>
  <c r="G822" i="7"/>
  <c r="G823" i="7" s="1"/>
  <c r="H823" i="7" s="1"/>
  <c r="G1058" i="7"/>
  <c r="G1059" i="7" s="1"/>
  <c r="H1059" i="7" s="1"/>
  <c r="H298" i="7"/>
  <c r="G729" i="7"/>
  <c r="G730" i="7" s="1"/>
  <c r="H730" i="7" s="1"/>
  <c r="G1152" i="7"/>
  <c r="G1153" i="7" s="1"/>
  <c r="H1153" i="7" s="1"/>
  <c r="H62" i="7"/>
  <c r="H1238" i="7"/>
</calcChain>
</file>

<file path=xl/sharedStrings.xml><?xml version="1.0" encoding="utf-8"?>
<sst xmlns="http://schemas.openxmlformats.org/spreadsheetml/2006/main" count="8230" uniqueCount="571">
  <si>
    <t>KC GURUKUL PUBLIC SCHOOL</t>
  </si>
  <si>
    <t>PERIODIC ASSESSMENT - I</t>
  </si>
  <si>
    <t xml:space="preserve">         Class- I   ( Session- 2023-2024)                                                                                 Class Teacher- </t>
  </si>
  <si>
    <t>S.No.</t>
  </si>
  <si>
    <t>NAME</t>
  </si>
  <si>
    <t>ENGLISH</t>
  </si>
  <si>
    <t>HINDI</t>
  </si>
  <si>
    <t>MATHS</t>
  </si>
  <si>
    <t>EVS</t>
  </si>
  <si>
    <t>COMPUTER</t>
  </si>
  <si>
    <t>TOTAL</t>
  </si>
  <si>
    <t>℅AGE</t>
  </si>
  <si>
    <t>GRADE</t>
  </si>
  <si>
    <t>Aadhyan Choudhary</t>
  </si>
  <si>
    <t>Aarav Banal</t>
  </si>
  <si>
    <t>Adhira Bangotra</t>
  </si>
  <si>
    <t>Ahana Gupta</t>
  </si>
  <si>
    <t>Akshat Raina</t>
  </si>
  <si>
    <t>Arav Kitroo</t>
  </si>
  <si>
    <t>Arvy Digra</t>
  </si>
  <si>
    <t>Charvik Gupta</t>
  </si>
  <si>
    <t>Harshpreet Singh</t>
  </si>
  <si>
    <t>Muzamil shabir</t>
  </si>
  <si>
    <t>Nabhanya Singh</t>
  </si>
  <si>
    <t>Ab</t>
  </si>
  <si>
    <t>Naksh Rana</t>
  </si>
  <si>
    <t xml:space="preserve">Purvi </t>
  </si>
  <si>
    <t>Reyansh Jamwal</t>
  </si>
  <si>
    <t>Rizul Bhagat</t>
  </si>
  <si>
    <t>Ruhi Sultana</t>
  </si>
  <si>
    <t>Ryan Bali</t>
  </si>
  <si>
    <t>Samartha Srikumar</t>
  </si>
  <si>
    <t>Sayash Sharma</t>
  </si>
  <si>
    <t>Shubam kralia</t>
  </si>
  <si>
    <t>Siddharth Samyal</t>
  </si>
  <si>
    <t>Swanit Behal</t>
  </si>
  <si>
    <t>Tanvi Sharma</t>
  </si>
  <si>
    <t>Vanshika Mahajan</t>
  </si>
  <si>
    <t>Viraj Dutta</t>
  </si>
  <si>
    <t>Atharv Sharma</t>
  </si>
  <si>
    <t>Lakshita Bishwakarma</t>
  </si>
  <si>
    <t>Benisha Singh Choudhary</t>
  </si>
  <si>
    <t>CBSE AFFILIATED                     AFFILIATION NO : 730056</t>
  </si>
  <si>
    <t>OPP. BSF CAMPUS JAMMU</t>
  </si>
  <si>
    <t>PH.NO.6005510660                E-mail ID: Kcgurukuljmu@gmail.com</t>
  </si>
  <si>
    <t>REPORT CARD FOR PA I</t>
  </si>
  <si>
    <t xml:space="preserve">                              SESSION 2023-2024</t>
  </si>
  <si>
    <t>CLASS :</t>
  </si>
  <si>
    <t>ROLL NO</t>
  </si>
  <si>
    <t>FATHER'S NAME</t>
  </si>
  <si>
    <t>:Rajeev Kumar</t>
  </si>
  <si>
    <t>MOTHER'S NAME</t>
  </si>
  <si>
    <t>:Mamta Devi</t>
  </si>
  <si>
    <t>ADM.NO:</t>
  </si>
  <si>
    <t>S.NO</t>
  </si>
  <si>
    <t>SUBJECTS</t>
  </si>
  <si>
    <t>MARKS(20)</t>
  </si>
  <si>
    <t>REMARKS</t>
  </si>
  <si>
    <t>DATE :</t>
  </si>
  <si>
    <t>CLASS TR.</t>
  </si>
  <si>
    <t>PRINCIPAL</t>
  </si>
  <si>
    <t xml:space="preserve">KC GURUKUL PUBLIC SCHOOL, PALOURA JAMMU </t>
  </si>
  <si>
    <t>TERM I</t>
  </si>
  <si>
    <t>SESSION 2023-2024</t>
  </si>
  <si>
    <t>Class-        1                                                                  Class Teacher-  Deepika Gupta</t>
  </si>
  <si>
    <t>G.K</t>
  </si>
  <si>
    <t>M.SC</t>
  </si>
  <si>
    <t>PA I                                (10)</t>
  </si>
  <si>
    <t>S.E                      (5)</t>
  </si>
  <si>
    <t>ACTIVITY                  (5)</t>
  </si>
  <si>
    <t>TERM I                               (80)</t>
  </si>
  <si>
    <t>TOTAL   (100)</t>
  </si>
  <si>
    <t>GR</t>
  </si>
  <si>
    <t>TERM I                               (40)</t>
  </si>
  <si>
    <t>TOTAL   (50)</t>
  </si>
  <si>
    <t>GRAND TOTAL</t>
  </si>
  <si>
    <t>%AGE</t>
  </si>
  <si>
    <t>OVERALL GRADE</t>
  </si>
  <si>
    <t>ATTENDANCE      (Total Days 88)</t>
  </si>
  <si>
    <t>5</t>
  </si>
  <si>
    <t>79</t>
  </si>
  <si>
    <t>80</t>
  </si>
  <si>
    <t>KC GURUKUL PUBLIC SCHOOL, PALOURA JAMMU</t>
  </si>
  <si>
    <t xml:space="preserve">                        PH.NO.   6005510660                       E-Mail ID : kcgurukuljmu@gmail.com</t>
  </si>
  <si>
    <t>REPORT CARD FOR TERM I (2023-24)</t>
  </si>
  <si>
    <t xml:space="preserve">ROLL NO:                                     </t>
  </si>
  <si>
    <t>FATHER'S NAME:</t>
  </si>
  <si>
    <t>Rajeev Kumar</t>
  </si>
  <si>
    <t>MOTHER'S NAME:</t>
  </si>
  <si>
    <t>Mamta Devi</t>
  </si>
  <si>
    <t>SCHOLASTIC AREA</t>
  </si>
  <si>
    <t>SUBJECT ENRICHMENT        (5)</t>
  </si>
  <si>
    <t>9.5</t>
  </si>
  <si>
    <t>77</t>
  </si>
  <si>
    <t>COMP.Sc</t>
  </si>
  <si>
    <t xml:space="preserve">GK(40) </t>
  </si>
  <si>
    <t>49</t>
  </si>
  <si>
    <t xml:space="preserve">MSC(40) </t>
  </si>
  <si>
    <t xml:space="preserve">PERCENTAGE </t>
  </si>
  <si>
    <t>CLASS TEACHER'S REMARKS:  Outstanding Performance</t>
  </si>
  <si>
    <t>Note : "AB" indicates ABSENT in the Subject Exam</t>
  </si>
  <si>
    <t>PART - II (A) : CO- SCHOLASTIC ACTIVITIES ( to be assessed on a 3 point scale)</t>
  </si>
  <si>
    <t>ACTIVITIES</t>
  </si>
  <si>
    <t xml:space="preserve">TERM -I(GRADE) </t>
  </si>
  <si>
    <t xml:space="preserve">ART EDUCATION </t>
  </si>
  <si>
    <t>A</t>
  </si>
  <si>
    <t>PART - II (B) : HEALTH &amp; PHYSICAL EDUCATION ( to be assessed on a 3 point scale)</t>
  </si>
  <si>
    <t>GAMES</t>
  </si>
  <si>
    <t>B</t>
  </si>
  <si>
    <t>HEALTH &amp; FITNESS</t>
  </si>
  <si>
    <t>DANCE</t>
  </si>
  <si>
    <t>MUSIC</t>
  </si>
  <si>
    <t>PART - III : DISCIPLINE  ( to be assessed on a 3 point scale)</t>
  </si>
  <si>
    <t>ATTENDANCE</t>
  </si>
  <si>
    <t>85/88</t>
  </si>
  <si>
    <t>RESULT</t>
  </si>
  <si>
    <t>GRADING SYSTEM(Scholastic)</t>
  </si>
  <si>
    <t>GRADING SYSTEM(Co- Scholastic)</t>
  </si>
  <si>
    <t xml:space="preserve">MARKS RANGE </t>
  </si>
  <si>
    <t>GRADE POINTS</t>
  </si>
  <si>
    <t>91-100</t>
  </si>
  <si>
    <t>A1</t>
  </si>
  <si>
    <t>51-60</t>
  </si>
  <si>
    <t>C1</t>
  </si>
  <si>
    <t>81-90</t>
  </si>
  <si>
    <t>A2</t>
  </si>
  <si>
    <t>41-50</t>
  </si>
  <si>
    <t>C2</t>
  </si>
  <si>
    <t>71-80</t>
  </si>
  <si>
    <t>B1</t>
  </si>
  <si>
    <t>33-40</t>
  </si>
  <si>
    <t>D</t>
  </si>
  <si>
    <t>C</t>
  </si>
  <si>
    <t>61-70</t>
  </si>
  <si>
    <t>B2</t>
  </si>
  <si>
    <t>&lt;32</t>
  </si>
  <si>
    <t>E</t>
  </si>
  <si>
    <t>DATE:  07-10-23</t>
  </si>
  <si>
    <t>CLASS TEACHER SIGNATURE</t>
  </si>
  <si>
    <t>PRINCIPAL SIGN</t>
  </si>
  <si>
    <t>Deepak Kumar</t>
  </si>
  <si>
    <t>Nisha Manhas</t>
  </si>
  <si>
    <t>10</t>
  </si>
  <si>
    <t>78</t>
  </si>
  <si>
    <t>50</t>
  </si>
  <si>
    <t>78/88</t>
  </si>
  <si>
    <t>Ajay Bangotra</t>
  </si>
  <si>
    <t>Gemmie Digra</t>
  </si>
  <si>
    <t>74/88</t>
  </si>
  <si>
    <t>Amit Kumar Gupta</t>
  </si>
  <si>
    <t xml:space="preserve">Eisha Taggar </t>
  </si>
  <si>
    <t>9.75</t>
  </si>
  <si>
    <t>83/88</t>
  </si>
  <si>
    <t>Amit Raina</t>
  </si>
  <si>
    <t>Rama Devi Raina</t>
  </si>
  <si>
    <t>48</t>
  </si>
  <si>
    <t>47</t>
  </si>
  <si>
    <r>
      <rPr>
        <b/>
        <sz val="14"/>
        <color rgb="FF000000"/>
        <rFont val="Arial"/>
        <charset val="134"/>
        <scheme val="minor"/>
      </rPr>
      <t xml:space="preserve">CLASS TEACHER'S REMARKS:  </t>
    </r>
    <r>
      <rPr>
        <sz val="14"/>
        <color rgb="FF000000"/>
        <rFont val="Arial"/>
        <charset val="134"/>
        <scheme val="minor"/>
      </rPr>
      <t>Outstanding Performance</t>
    </r>
  </si>
  <si>
    <t>66/88</t>
  </si>
  <si>
    <t>Sanjay Kitroo</t>
  </si>
  <si>
    <t>Nishu Kitroo</t>
  </si>
  <si>
    <t>CLASS TEACHER'S REMARKS:  VERY GOOD PERFORMANCE</t>
  </si>
  <si>
    <t>82/88</t>
  </si>
  <si>
    <t xml:space="preserve">Ravi Kumar </t>
  </si>
  <si>
    <t>Heena Thapa</t>
  </si>
  <si>
    <t>7.75</t>
  </si>
  <si>
    <t>75</t>
  </si>
  <si>
    <t>Rahul Gupta</t>
  </si>
  <si>
    <t>Pallavi Gupta</t>
  </si>
  <si>
    <t>8.25</t>
  </si>
  <si>
    <t>76/88</t>
  </si>
  <si>
    <t>Gurvinder Singh</t>
  </si>
  <si>
    <t>Sarabjeet Kour</t>
  </si>
  <si>
    <t>46</t>
  </si>
  <si>
    <t>CLASS TEACHER'S REMARKS:  NEED TO HARD WORK</t>
  </si>
  <si>
    <t>Muzamil Shabir</t>
  </si>
  <si>
    <t>Mohd. Shabir</t>
  </si>
  <si>
    <t>Taj Kouser</t>
  </si>
  <si>
    <t>8</t>
  </si>
  <si>
    <t>15</t>
  </si>
  <si>
    <t>CLASS TEACHER'S REMARKS:  NEEDS TO HARD WORK</t>
  </si>
  <si>
    <t>81/88</t>
  </si>
  <si>
    <t>Nitish Singh Rana</t>
  </si>
  <si>
    <t>Pallavi Rana</t>
  </si>
  <si>
    <t>9.25</t>
  </si>
  <si>
    <t>Purvi</t>
  </si>
  <si>
    <t>Lakhvinder Singh</t>
  </si>
  <si>
    <t>Anuradha</t>
  </si>
  <si>
    <t>80/88</t>
  </si>
  <si>
    <t>Suneet Jamwal</t>
  </si>
  <si>
    <t>Sandhya Jamwal</t>
  </si>
  <si>
    <t>CLASS TEACHER'S REMARKS:  GOOD PERFORMANCE</t>
  </si>
  <si>
    <t>73/88</t>
  </si>
  <si>
    <t>Ragbir Chander</t>
  </si>
  <si>
    <t>Kumari Devi</t>
  </si>
  <si>
    <t>8.75</t>
  </si>
  <si>
    <t xml:space="preserve">Rashadin Islam </t>
  </si>
  <si>
    <t>Salma Parvin</t>
  </si>
  <si>
    <t>88/88</t>
  </si>
  <si>
    <t>Sumit Bali</t>
  </si>
  <si>
    <t>Neha Bali</t>
  </si>
  <si>
    <t>73</t>
  </si>
  <si>
    <t>Sunil Kumar</t>
  </si>
  <si>
    <t>Radha Rani</t>
  </si>
  <si>
    <t>84/88</t>
  </si>
  <si>
    <t>Kush Sharma</t>
  </si>
  <si>
    <t>Shikha Sharma</t>
  </si>
  <si>
    <t>Shubam Kralia</t>
  </si>
  <si>
    <t>Sham lal</t>
  </si>
  <si>
    <t>Babli Devi</t>
  </si>
  <si>
    <t>7.25</t>
  </si>
  <si>
    <t>4</t>
  </si>
  <si>
    <t>26</t>
  </si>
  <si>
    <t>35</t>
  </si>
  <si>
    <t>Arun Samyal</t>
  </si>
  <si>
    <t>Kiran Bala</t>
  </si>
  <si>
    <t xml:space="preserve">CLASS TEACHER'S REMARKS:  VERY GOOD PERFORMANCE </t>
  </si>
  <si>
    <t>44/88</t>
  </si>
  <si>
    <t>Nitin Behal</t>
  </si>
  <si>
    <t>Swati Tandon</t>
  </si>
  <si>
    <t>Parveen Kumar</t>
  </si>
  <si>
    <t>Priya Sharma</t>
  </si>
  <si>
    <t>77/88</t>
  </si>
  <si>
    <t xml:space="preserve">Vanshika Mahajan </t>
  </si>
  <si>
    <t>Manish Gupta</t>
  </si>
  <si>
    <t>Bhawna Gupta</t>
  </si>
  <si>
    <t>79/88</t>
  </si>
  <si>
    <t>Pawan Kumar</t>
  </si>
  <si>
    <t>Richa Dutta</t>
  </si>
  <si>
    <t>Sahil Sharma</t>
  </si>
  <si>
    <t>Monika Sharma</t>
  </si>
  <si>
    <t>72/88</t>
  </si>
  <si>
    <t>Pawan Bishwakarma</t>
  </si>
  <si>
    <t>Pavitra Bishwakarma</t>
  </si>
  <si>
    <t xml:space="preserve">CLASS TEACHER'S REMARKS:  NEEDS TO HARD WORK </t>
  </si>
  <si>
    <t>70/88</t>
  </si>
  <si>
    <t>Avinash Choudhary</t>
  </si>
  <si>
    <t>Bhumika Balouria</t>
  </si>
  <si>
    <t>68</t>
  </si>
  <si>
    <t>50/88</t>
  </si>
  <si>
    <t xml:space="preserve">RESULT SHEET OF HALF YEARLY </t>
  </si>
  <si>
    <t>Class-              1                                         ( Session- 2023-2024)                          Class Teacher- Deepika Gupta</t>
  </si>
  <si>
    <t>GK</t>
  </si>
  <si>
    <t>MSC</t>
  </si>
  <si>
    <t>Maximum Marks-</t>
  </si>
  <si>
    <t>RESULT SHEET OF PERIODIC ASSESSMENT-II ( 2023-24 )</t>
  </si>
  <si>
    <t>Maximum marks-</t>
  </si>
  <si>
    <t>RESULT SHEET OF ANNUAL EXAMINATION ( 2023-24 )</t>
  </si>
  <si>
    <t>MSc.</t>
  </si>
  <si>
    <t>COMPUTER SCIENCE</t>
  </si>
  <si>
    <t>HY</t>
  </si>
  <si>
    <t>S.E</t>
  </si>
  <si>
    <t>N.B</t>
  </si>
  <si>
    <t>FINAL</t>
  </si>
  <si>
    <t>KC GURUKUL PUBLIC SCHOOL JAMMU</t>
  </si>
  <si>
    <t>Session:2023-24</t>
  </si>
  <si>
    <t>Profile of Class:I</t>
  </si>
  <si>
    <t xml:space="preserve">Class Teacher: </t>
  </si>
  <si>
    <t>Total No. of Students:</t>
  </si>
  <si>
    <t>No. of Boys:</t>
  </si>
  <si>
    <t>No. of Gen:</t>
  </si>
  <si>
    <t>OBC=</t>
  </si>
  <si>
    <t>SC=</t>
  </si>
  <si>
    <t>ST=</t>
  </si>
  <si>
    <t>Roll. No</t>
  </si>
  <si>
    <t>STUDENT NAME</t>
  </si>
  <si>
    <t>Admn. No</t>
  </si>
  <si>
    <t>Date of Addmission</t>
  </si>
  <si>
    <t>Aadhar No.</t>
  </si>
  <si>
    <t>Gender M/F</t>
  </si>
  <si>
    <t>Date Of Birth</t>
  </si>
  <si>
    <t>Father's Name</t>
  </si>
  <si>
    <t>Mother's Name</t>
  </si>
  <si>
    <t>Residential Address</t>
  </si>
  <si>
    <t>Phone No.</t>
  </si>
  <si>
    <t>Social Category[gen/SC/ST/OBC</t>
  </si>
  <si>
    <t>Differently abled</t>
  </si>
  <si>
    <t>House</t>
  </si>
  <si>
    <t>Parent Occupation [Designation]</t>
  </si>
  <si>
    <t>Email Id</t>
  </si>
  <si>
    <t>Only Child
If No, mention class of sibling</t>
  </si>
  <si>
    <t>Transport availed
if yes, then mention route no.</t>
  </si>
  <si>
    <t>Height</t>
  </si>
  <si>
    <t>Weight</t>
  </si>
  <si>
    <t>Blood Group</t>
  </si>
  <si>
    <t>RESULT FOR 
PREVIOUS EXAM</t>
  </si>
  <si>
    <t>MARKS % OF 
PREVIOUS EXAM</t>
  </si>
  <si>
    <r>
      <t xml:space="preserve">CLASS 
ATTENDED DAYS
</t>
    </r>
    <r>
      <rPr>
        <b/>
        <i/>
        <sz val="10"/>
        <color rgb="FFFF0000"/>
        <rFont val="Calibri"/>
        <family val="2"/>
      </rPr>
      <t>(Previous Year)</t>
    </r>
  </si>
  <si>
    <r>
      <t xml:space="preserve">Class Stream
</t>
    </r>
    <r>
      <rPr>
        <b/>
        <i/>
        <sz val="11"/>
        <color theme="1"/>
        <rFont val="Arial"/>
        <family val="2"/>
        <scheme val="minor"/>
      </rPr>
      <t>For Higher Classes only</t>
    </r>
  </si>
  <si>
    <t>Father</t>
  </si>
  <si>
    <t>Mother</t>
  </si>
  <si>
    <t>Y/N</t>
  </si>
  <si>
    <t>M</t>
  </si>
  <si>
    <t xml:space="preserve"> Mamta Devi</t>
  </si>
  <si>
    <t>H. No-110,Mandik Nagar, Phase-II, Toph Sherkhania</t>
  </si>
  <si>
    <t>Gen</t>
  </si>
  <si>
    <t>N</t>
  </si>
  <si>
    <t>prosperity</t>
  </si>
  <si>
    <t>Defence</t>
  </si>
  <si>
    <t>Housewife</t>
  </si>
  <si>
    <t>Heenatoo6@gmail.com</t>
  </si>
  <si>
    <t>H.No. 605 F Near  Agricultural Workshop Talab Tillo Jammu</t>
  </si>
  <si>
    <t>SC</t>
  </si>
  <si>
    <t>peace</t>
  </si>
  <si>
    <t>Pvt.Employee</t>
  </si>
  <si>
    <t>manhas30526@gmail.com</t>
  </si>
  <si>
    <t>Aryan Banal 9th,B</t>
  </si>
  <si>
    <t>ADHIRA BANGOTRA</t>
  </si>
  <si>
    <t>F</t>
  </si>
  <si>
    <t xml:space="preserve">H. no. 87, L. no. 7 Laxmi Nagar Jammu </t>
  </si>
  <si>
    <t>passsion</t>
  </si>
  <si>
    <t>Engineer</t>
  </si>
  <si>
    <t>Teacher</t>
  </si>
  <si>
    <t>gemmiedigra@gmail.com</t>
  </si>
  <si>
    <t>Akshit Bangotra</t>
  </si>
  <si>
    <t>Eisha Taggar</t>
  </si>
  <si>
    <t>H.No. D- 56 , Lane 5 Upper shiv Nagar Jammu</t>
  </si>
  <si>
    <t>GEN</t>
  </si>
  <si>
    <t>courage</t>
  </si>
  <si>
    <t>Govt. Employee</t>
  </si>
  <si>
    <t>Pvt. Teacher</t>
  </si>
  <si>
    <t>amiteisha123@gmail.com</t>
  </si>
  <si>
    <t>H.No. 7 A , lane-1 Block -A RoopNagar Enclave Jammu-13</t>
  </si>
  <si>
    <t>123/C3, Om Nagar, Udheywala, Jammu</t>
  </si>
  <si>
    <t xml:space="preserve">9419277718
</t>
  </si>
  <si>
    <t>Govt.Job</t>
  </si>
  <si>
    <t>House wife</t>
  </si>
  <si>
    <t>sanjaykitroo777@gmail.com</t>
  </si>
  <si>
    <t>Arya kitroo, Arvi kitroo</t>
  </si>
  <si>
    <t>Ravi Kumar</t>
  </si>
  <si>
    <t>Lane No.-2,Ambedkar Nagar, Top Paloura, Jammu</t>
  </si>
  <si>
    <t>Ravik7748@gmail.com</t>
  </si>
  <si>
    <t>H.no. 945, Jawahar Nagar, Lane No.1. TallabTillo Jammu</t>
  </si>
  <si>
    <t>Rahulguptambs@gmail.com</t>
  </si>
  <si>
    <t>Residential Quarter, Block-3, skuast ,Udheywala, Jammu</t>
  </si>
  <si>
    <t>Govt. job</t>
  </si>
  <si>
    <t>koursimmi17@gmail.com</t>
  </si>
  <si>
    <t>Sahibpreet Singh</t>
  </si>
  <si>
    <t>Gurha Brahmana Gujjar Mohalla Bantalab Jammu</t>
  </si>
  <si>
    <t>ST</t>
  </si>
  <si>
    <t>Indian Army</t>
  </si>
  <si>
    <t>shabir1234@gmail.com</t>
  </si>
  <si>
    <t>Mohd. Atief 5th</t>
  </si>
  <si>
    <t>H. NO 22 Basant Nagar Paloura Behind Petrol Pump</t>
  </si>
  <si>
    <t>Gold Smith</t>
  </si>
  <si>
    <t>nitishrana 604@gmail.com</t>
  </si>
  <si>
    <t>Mishriwala Near Kasturba Trust</t>
  </si>
  <si>
    <t>Businessman</t>
  </si>
  <si>
    <t>Lakhvinder 9694@gmail.com</t>
  </si>
  <si>
    <t>Krishika singh Nursery</t>
  </si>
  <si>
    <t>27A, Lane no-2,Naseeb Nagar, Janipur Jammu</t>
  </si>
  <si>
    <t>Suneet Jamwal 77@gmail.com</t>
  </si>
  <si>
    <t>Shivansh Jamwal, 4th B</t>
  </si>
  <si>
    <t>V.P.O Kangrail , Bhalwal District Jammu</t>
  </si>
  <si>
    <t>ragbirchander@gmail.com</t>
  </si>
  <si>
    <t>Nikul Bhagat 6th,B</t>
  </si>
  <si>
    <t>Rashadin Islam</t>
  </si>
  <si>
    <t>148, BSF Paloura</t>
  </si>
  <si>
    <t xml:space="preserve">BSF </t>
  </si>
  <si>
    <t>Lane No.5 Friends colony Bantalab, Jammu</t>
  </si>
  <si>
    <t>Bali0321@gmail.com</t>
  </si>
  <si>
    <t>Aarav bali 3rd</t>
  </si>
  <si>
    <t>H.No.1 Lane No. 1. Mainstop Janipur Jammu</t>
  </si>
  <si>
    <t>Cameraman JMC</t>
  </si>
  <si>
    <t>Govt. Teacher</t>
  </si>
  <si>
    <t>suniljmc10@gmail.com</t>
  </si>
  <si>
    <t>Plot. No. 205, shoping Centre BakshiNagar Jammu</t>
  </si>
  <si>
    <t>9149518915Saksh@gmail.com</t>
  </si>
  <si>
    <t>Saksh Sharma 6th</t>
  </si>
  <si>
    <t xml:space="preserve">Shamlal </t>
  </si>
  <si>
    <t>H.No. 25 Near KC Gurukul school</t>
  </si>
  <si>
    <t>Driving</t>
  </si>
  <si>
    <t>156, Housing Colony Janipur L.No 2 Arjun Nagar</t>
  </si>
  <si>
    <t>Kbala.edu.2016@gmail.com</t>
  </si>
  <si>
    <t>Samarth Samyal 9th,B</t>
  </si>
  <si>
    <t>H.no. JMC 1199, Lane No. 8 Green Enclave, Behind Education Board, Rehari Colony jamu</t>
  </si>
  <si>
    <t>nitinbehal1987@gmail.com</t>
  </si>
  <si>
    <t>12/22/2016</t>
  </si>
  <si>
    <t xml:space="preserve">Patta Paloura, Jammu </t>
  </si>
  <si>
    <t xml:space="preserve">Tanmay, 4th </t>
  </si>
  <si>
    <t>H.No. 49 Sector 3 JDA Colony, Rajinder Nagar, Bantalab Road Jammu</t>
  </si>
  <si>
    <t>bhawnag2215@gmail.com</t>
  </si>
  <si>
    <t>Aarav Mahajan7th,A</t>
  </si>
  <si>
    <t>Rawan kumar</t>
  </si>
  <si>
    <t xml:space="preserve">Block No. C Flat No. 18 Near Govt, School Muthi camp Phase -2 Roop Nagar </t>
  </si>
  <si>
    <t>Cable Operator</t>
  </si>
  <si>
    <t>House Wife</t>
  </si>
  <si>
    <t>richadutta67591@gmail.com</t>
  </si>
  <si>
    <t>Prisha Dutta 7th,A</t>
  </si>
  <si>
    <t>ATHARV SHARMA</t>
  </si>
  <si>
    <t>SAHIL SHARMA</t>
  </si>
  <si>
    <t>MONIKA SHARMA</t>
  </si>
  <si>
    <t>H.NO 769.SEC TOR 5.LANE NO 3 BHAGWATI NAGAR JAMMU</t>
  </si>
  <si>
    <t>Lab.technician</t>
  </si>
  <si>
    <t>monika1012sharma@gmail.com</t>
  </si>
  <si>
    <t>SFAT-I QTR No 105 FIR HQ BSF, Paloura Camp, Jammu</t>
  </si>
  <si>
    <t>BENISHA SINGH CHOUDHARY</t>
  </si>
  <si>
    <t>H.  No 123 sec 2 E.W.S Colony lower Roop Nagar Jammu</t>
  </si>
  <si>
    <t>J&amp;K Police</t>
  </si>
  <si>
    <t>balouriabhumi@gmail.com</t>
  </si>
  <si>
    <t>OUTSTANDING PERFORMANCE</t>
  </si>
  <si>
    <t>SUPERB PERFORMANCE</t>
  </si>
  <si>
    <t xml:space="preserve">Adhira Bangotra </t>
  </si>
  <si>
    <t xml:space="preserve"> SUPERB PERFORMANCE</t>
  </si>
  <si>
    <t>EXCELLENT  PERFORMANCE</t>
  </si>
  <si>
    <t xml:space="preserve">VERY GOOD PERFORMANCE </t>
  </si>
  <si>
    <t xml:space="preserve">GOOD  PERFORMANCE </t>
  </si>
  <si>
    <t xml:space="preserve">MORE NEED TO WORK HARD  </t>
  </si>
  <si>
    <t xml:space="preserve">  PERFORMANCE</t>
  </si>
  <si>
    <t>OUTSTANDING  PERFORMANCE</t>
  </si>
  <si>
    <t xml:space="preserve">Anuradha </t>
  </si>
  <si>
    <t xml:space="preserve">EXCELLENT  PERFORMANCE </t>
  </si>
  <si>
    <t>SUPERB  PERFORMANCE</t>
  </si>
  <si>
    <t xml:space="preserve"> GOOD PERFORMANCE  </t>
  </si>
  <si>
    <t>VERY GOOD  PERFORMANCE KEEP IT UP</t>
  </si>
  <si>
    <t xml:space="preserve"> OUTSTANDING PERFORMANCE</t>
  </si>
  <si>
    <t xml:space="preserve">                                                 SESSION 2023-2024</t>
  </si>
  <si>
    <t>Bhawana Gupta</t>
  </si>
  <si>
    <t xml:space="preserve">VERY GOOD  PERFORMANCE                   </t>
  </si>
  <si>
    <t>Benisha Singh Choudharu</t>
  </si>
  <si>
    <t xml:space="preserve"> GOOD  PERFORMANCE   .                    </t>
  </si>
  <si>
    <t xml:space="preserve">         Class-  I                                                                               Class Teacher- Deepika Gupta</t>
  </si>
  <si>
    <t>AB</t>
  </si>
  <si>
    <t xml:space="preserve">Ahana Gupta </t>
  </si>
  <si>
    <t>Viraj Dutt</t>
  </si>
  <si>
    <t>REPORT CARD FOR PA II</t>
  </si>
  <si>
    <t>DATE 02-01-2024:</t>
  </si>
  <si>
    <t>VERY GOOD  PERFORMANCE</t>
  </si>
  <si>
    <t xml:space="preserve"> NEEDS TO DO HARDWORK </t>
  </si>
  <si>
    <t>NEEDS TO DO HARDWORK</t>
  </si>
  <si>
    <t xml:space="preserve"> GOOD  PERFORMANCE</t>
  </si>
  <si>
    <t xml:space="preserve">NEEDS TO DO HARDWORK </t>
  </si>
  <si>
    <t xml:space="preserve">  NEEDS HARDWORK</t>
  </si>
  <si>
    <t xml:space="preserve"> VERY GOOD  PERFORMANCE   </t>
  </si>
  <si>
    <t>Affiliation No.          730056</t>
  </si>
  <si>
    <t>School Code : 23553</t>
  </si>
  <si>
    <t>KC GURUKUL PUBLIC SCHOOL   PALOURA  , JAMMU</t>
  </si>
  <si>
    <t xml:space="preserve">Contact No. : </t>
  </si>
  <si>
    <t>6005510660</t>
  </si>
  <si>
    <t xml:space="preserve">Website : </t>
  </si>
  <si>
    <t>www.kcgurukulschool.in</t>
  </si>
  <si>
    <t>REPORT CARD (SESSION : 2022-2023)</t>
  </si>
  <si>
    <t>STUDENT PROFILE</t>
  </si>
  <si>
    <t>ROLL NO:</t>
  </si>
  <si>
    <t>CLASS &amp; SECTION :</t>
  </si>
  <si>
    <t xml:space="preserve">ADMISSION NO.: </t>
  </si>
  <si>
    <t>D.O.BIRTH :</t>
  </si>
  <si>
    <t>CONTACT NO.:</t>
  </si>
  <si>
    <t>FATHER'S NAME :</t>
  </si>
  <si>
    <t>PART - I : SCHOLASTIC AREA</t>
  </si>
  <si>
    <t xml:space="preserve">SUBJECT </t>
  </si>
  <si>
    <t>TERM - I</t>
  </si>
  <si>
    <t>TERM - II</t>
  </si>
  <si>
    <t>PA I              (10)</t>
  </si>
  <si>
    <t>N B             (5)</t>
  </si>
  <si>
    <t xml:space="preserve">S.E                (5) </t>
  </si>
  <si>
    <t xml:space="preserve">H Y (80) </t>
  </si>
  <si>
    <t>PA  II              (10)</t>
  </si>
  <si>
    <t xml:space="preserve">F (80) </t>
  </si>
  <si>
    <t>MATHEMATICS</t>
  </si>
  <si>
    <t>SCIENCE</t>
  </si>
  <si>
    <t>M.SC.</t>
  </si>
  <si>
    <t>G.KNOWLEDGE</t>
  </si>
  <si>
    <t>TERM-I M.M.</t>
  </si>
  <si>
    <t>TERM-I M.O</t>
  </si>
  <si>
    <t>TERM-I PER</t>
  </si>
  <si>
    <t>TERM-I GR</t>
  </si>
  <si>
    <t>TERM-II M.M.</t>
  </si>
  <si>
    <t>TERM-II M.O</t>
  </si>
  <si>
    <t>TERM-II PER</t>
  </si>
  <si>
    <t>TERM-II GR</t>
  </si>
  <si>
    <t>OVERALL TOTAL</t>
  </si>
  <si>
    <t>OVERALL PERCENT</t>
  </si>
  <si>
    <t xml:space="preserve">OVERALL GRADE </t>
  </si>
  <si>
    <t>TERM -II ( GRADE)</t>
  </si>
  <si>
    <t xml:space="preserve">REMARKS </t>
  </si>
  <si>
    <t>CLASS TEACHER</t>
  </si>
  <si>
    <t xml:space="preserve">PRINCIPAL </t>
  </si>
  <si>
    <t xml:space="preserve"> KC GURUKUL PUBLIC SCHOOL</t>
  </si>
  <si>
    <t>RESULT STATEMENT OF ANNUAL EXAMINATION[2023-2024]</t>
  </si>
  <si>
    <t>RESULT STATEMENT OF ANNUAL EXAMINATION[2022-2023]</t>
  </si>
  <si>
    <t xml:space="preserve">TEACHER'S NAME : </t>
  </si>
  <si>
    <t>NAME OF STUDENT</t>
  </si>
  <si>
    <t>PA 1</t>
  </si>
  <si>
    <t xml:space="preserve">NB </t>
  </si>
  <si>
    <t>SUB ENR.</t>
  </si>
  <si>
    <t xml:space="preserve">TOTAL </t>
  </si>
  <si>
    <t>PA II</t>
  </si>
  <si>
    <t>SE</t>
  </si>
  <si>
    <t>TERM II</t>
  </si>
  <si>
    <t>DEEPIKA ABROL</t>
  </si>
  <si>
    <t>CLASS - 1</t>
  </si>
  <si>
    <t>CLASS -1</t>
  </si>
  <si>
    <t>31-10-2016</t>
  </si>
  <si>
    <t>total</t>
  </si>
  <si>
    <t>89</t>
  </si>
  <si>
    <t>NAME :</t>
  </si>
  <si>
    <t>100</t>
  </si>
  <si>
    <t>COMPUTER 50</t>
  </si>
  <si>
    <t>M.SC.         50</t>
  </si>
  <si>
    <t>Class-    1                Class Teacher- DEEPIKA ABROL</t>
  </si>
  <si>
    <t>191/203</t>
  </si>
  <si>
    <t>PROMOTED TO CLASS II</t>
  </si>
  <si>
    <t>CLASS TEACHER ; DEEPIKA</t>
  </si>
  <si>
    <t>NISHA MANHAS</t>
  </si>
  <si>
    <t>DEEPAK KUMAR</t>
  </si>
  <si>
    <t>AARAV BANAL</t>
  </si>
  <si>
    <t>AJAY BANGOTRA</t>
  </si>
  <si>
    <t>GEMMIE DIGRA</t>
  </si>
  <si>
    <t>ARAV KITROO</t>
  </si>
  <si>
    <t>Pawan kumar</t>
  </si>
  <si>
    <t>COMPUTER (50)</t>
  </si>
  <si>
    <t>M.SC.         (50)</t>
  </si>
  <si>
    <t>G.KNOWLEDGE(50)</t>
  </si>
  <si>
    <t>M.SC.         ( 50 )</t>
  </si>
  <si>
    <t>COMPUTER ( 50)</t>
  </si>
  <si>
    <t>G.KNOWLEDGE   50</t>
  </si>
  <si>
    <t xml:space="preserve">CLASS : </t>
  </si>
  <si>
    <t>30/7/2017</t>
  </si>
  <si>
    <t>25/11/2016</t>
  </si>
  <si>
    <t>19/5/2017</t>
  </si>
  <si>
    <t>26/8/2016</t>
  </si>
  <si>
    <t>13/8/2017</t>
  </si>
  <si>
    <t>13/12/2017</t>
  </si>
  <si>
    <t>22/05/2013</t>
  </si>
  <si>
    <t>15/5/2017</t>
  </si>
  <si>
    <t>22/12/2016</t>
  </si>
  <si>
    <t>18/6/2017</t>
  </si>
  <si>
    <t>175/203</t>
  </si>
  <si>
    <t xml:space="preserve">                                                          PROMOTED TO CLASS II</t>
  </si>
  <si>
    <t>174/203</t>
  </si>
  <si>
    <t>EXCELLENT PERFORMANCE</t>
  </si>
  <si>
    <t>194/203</t>
  </si>
  <si>
    <t>159/203</t>
  </si>
  <si>
    <t>185/203</t>
  </si>
  <si>
    <t>195/203</t>
  </si>
  <si>
    <t>181/203</t>
  </si>
  <si>
    <t>139/203</t>
  </si>
  <si>
    <t>169/203</t>
  </si>
  <si>
    <t>187/203</t>
  </si>
  <si>
    <t>170/203</t>
  </si>
  <si>
    <t>200/203</t>
  </si>
  <si>
    <t>203/203</t>
  </si>
  <si>
    <t>192/203</t>
  </si>
  <si>
    <t>183/203</t>
  </si>
  <si>
    <t>180/203</t>
  </si>
  <si>
    <t>NEEDS TO WORK HARD</t>
  </si>
  <si>
    <t>100/203</t>
  </si>
  <si>
    <t>168/203</t>
  </si>
  <si>
    <t>153/203</t>
  </si>
  <si>
    <t>165/203</t>
  </si>
  <si>
    <t>127/203</t>
  </si>
  <si>
    <t>VERY GOOD PERFORMANCE</t>
  </si>
  <si>
    <t>GOOD PERFORMANCE BUT AS POTENCIAL CAN DO BETTER</t>
  </si>
  <si>
    <t>HAS POTENCIAL CAN TO BETTER</t>
  </si>
  <si>
    <t>HAS POTENCIAL CAN DO BETTER</t>
  </si>
  <si>
    <t xml:space="preserve">GOOD PERFORMANCE </t>
  </si>
  <si>
    <t xml:space="preserve">                                                            OUTSTANDING PERFORMANCE</t>
  </si>
  <si>
    <t>ATT.</t>
  </si>
  <si>
    <t>GENDER</t>
  </si>
  <si>
    <t>Boys:</t>
  </si>
  <si>
    <t>Girls</t>
  </si>
  <si>
    <t>TOTAL NO. OF INSTRUCTIONAL DAYS=203</t>
  </si>
  <si>
    <t>TOTAL NO. OF ATTENDANCE OF 26 STUDENTS=</t>
  </si>
  <si>
    <t>TOTAL NO. OF BOYS=</t>
  </si>
  <si>
    <t>TOTAL ANNUAL ATTENDANCE OF BOYS=</t>
  </si>
  <si>
    <t>TOTAL NO. OF GIRLS</t>
  </si>
  <si>
    <t>TOTAL ANNUAL ATTENDANCE OF GIRLS</t>
  </si>
  <si>
    <t>(BOYS)ANNUAL ATTENDANCE RATE=</t>
  </si>
  <si>
    <t>(GIRLS)ANNUAL ATTENDANCE RATE=</t>
  </si>
  <si>
    <t>TOTAL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</si>
</sst>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0.0"/>
  </numFmts>
  <fonts count="63">
    <font>
      <sz val="10"/>
      <color rgb="FF000000"/>
      <name val="Arial"/>
      <charset val="134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Times New Roman"/>
      <charset val="134"/>
    </font>
    <font>
      <b/>
      <sz val="10"/>
      <color theme="1"/>
      <name val="Times New Roman"/>
      <charset val="134"/>
    </font>
    <font>
      <b/>
      <sz val="12"/>
      <color rgb="FF000000"/>
      <name val="Times New Roman"/>
      <charset val="134"/>
    </font>
    <font>
      <b/>
      <sz val="10"/>
      <color rgb="FF000000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1"/>
      <name val="Calibri"/>
      <charset val="134"/>
    </font>
    <font>
      <sz val="10"/>
      <color rgb="FF000000"/>
      <name val="Arial"/>
      <charset val="134"/>
    </font>
    <font>
      <sz val="14"/>
      <color rgb="FF000000"/>
      <name val="Arial"/>
      <charset val="134"/>
      <scheme val="minor"/>
    </font>
    <font>
      <b/>
      <sz val="14"/>
      <color rgb="FF000000"/>
      <name val="Arial"/>
      <charset val="134"/>
      <scheme val="minor"/>
    </font>
    <font>
      <sz val="14"/>
      <name val="Arial"/>
      <charset val="134"/>
      <scheme val="minor"/>
    </font>
    <font>
      <b/>
      <sz val="14"/>
      <color theme="1"/>
      <name val="Arial"/>
      <charset val="134"/>
      <scheme val="minor"/>
    </font>
    <font>
      <sz val="14"/>
      <color theme="1"/>
      <name val="Arial"/>
      <charset val="134"/>
      <scheme val="minor"/>
    </font>
    <font>
      <b/>
      <sz val="11"/>
      <name val="Calibri"/>
      <charset val="134"/>
    </font>
    <font>
      <u/>
      <sz val="11"/>
      <color rgb="FF0000FF"/>
      <name val="Arial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3"/>
      <color rgb="FFFF0000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Arial"/>
      <family val="2"/>
      <scheme val="minor"/>
    </font>
    <font>
      <b/>
      <sz val="10"/>
      <color theme="1"/>
      <name val="Times New Roman"/>
      <family val="1"/>
    </font>
    <font>
      <b/>
      <i/>
      <sz val="10"/>
      <color rgb="FFFF0000"/>
      <name val="Calibri"/>
      <family val="2"/>
    </font>
    <font>
      <b/>
      <i/>
      <sz val="11"/>
      <color theme="1"/>
      <name val="Arial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Calibri"/>
      <family val="2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Arial Rounded MT Bold"/>
      <family val="2"/>
    </font>
    <font>
      <b/>
      <sz val="18"/>
      <color rgb="FF000000"/>
      <name val="Arial Rounded MT Bold"/>
      <family val="2"/>
    </font>
    <font>
      <b/>
      <sz val="18"/>
      <name val="Arial Rounded MT Bold"/>
      <family val="2"/>
    </font>
    <font>
      <b/>
      <sz val="12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u/>
      <sz val="11"/>
      <color theme="10"/>
      <name val="Arial"/>
      <family val="2"/>
      <scheme val="minor"/>
    </font>
    <font>
      <sz val="9"/>
      <color theme="1"/>
      <name val="Times New Roman"/>
      <family val="1"/>
    </font>
    <font>
      <sz val="12"/>
      <color rgb="FF000000"/>
      <name val="Calibri"/>
      <family val="2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11"/>
      <color rgb="FF000000"/>
      <name val="Arial"/>
      <family val="2"/>
    </font>
    <font>
      <sz val="1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Arial"/>
      <family val="2"/>
    </font>
    <font>
      <sz val="12"/>
      <color rgb="FF000000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auto="1"/>
      </right>
      <top style="thin">
        <color rgb="FF000000"/>
      </top>
      <bottom/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auto="1"/>
      </right>
      <top/>
      <bottom/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</borders>
  <cellStyleXfs count="5">
    <xf numFmtId="0" fontId="0" fillId="0" borderId="0"/>
    <xf numFmtId="44" fontId="1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8" fillId="0" borderId="68" applyNumberFormat="0" applyFill="0" applyAlignment="0" applyProtection="0">
      <alignment vertical="center"/>
    </xf>
    <xf numFmtId="0" fontId="19" fillId="0" borderId="68" applyNumberFormat="0" applyFill="0" applyAlignment="0" applyProtection="0">
      <alignment vertical="center"/>
    </xf>
  </cellStyleXfs>
  <cellXfs count="897">
    <xf numFmtId="0" fontId="0" fillId="0" borderId="0" xfId="0" applyFont="1" applyAlignment="1"/>
    <xf numFmtId="0" fontId="3" fillId="0" borderId="0" xfId="0" applyFont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wrapText="1"/>
    </xf>
    <xf numFmtId="0" fontId="3" fillId="0" borderId="26" xfId="0" applyFont="1" applyBorder="1" applyAlignment="1">
      <alignment wrapText="1"/>
    </xf>
    <xf numFmtId="0" fontId="3" fillId="0" borderId="27" xfId="0" applyFont="1" applyBorder="1" applyAlignment="1">
      <alignment wrapText="1"/>
    </xf>
    <xf numFmtId="0" fontId="3" fillId="0" borderId="28" xfId="0" applyFont="1" applyBorder="1" applyAlignment="1">
      <alignment wrapText="1"/>
    </xf>
    <xf numFmtId="0" fontId="3" fillId="0" borderId="0" xfId="0" applyFont="1" applyAlignment="1">
      <alignment horizontal="center"/>
    </xf>
    <xf numFmtId="9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7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/>
    </xf>
    <xf numFmtId="0" fontId="10" fillId="0" borderId="12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7" fillId="0" borderId="12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10" fillId="0" borderId="12" xfId="0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8" fillId="0" borderId="0" xfId="0" applyFont="1"/>
    <xf numFmtId="0" fontId="11" fillId="0" borderId="0" xfId="0" applyFont="1"/>
    <xf numFmtId="0" fontId="11" fillId="0" borderId="0" xfId="0" applyFont="1" applyAlignment="1"/>
    <xf numFmtId="2" fontId="11" fillId="0" borderId="0" xfId="0" applyNumberFormat="1" applyFont="1" applyAlignment="1"/>
    <xf numFmtId="0" fontId="11" fillId="0" borderId="0" xfId="0" applyFont="1" applyBorder="1" applyAlignment="1"/>
    <xf numFmtId="0" fontId="12" fillId="0" borderId="3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12" fillId="0" borderId="10" xfId="0" applyFont="1" applyBorder="1" applyAlignment="1">
      <alignment horizontal="left"/>
    </xf>
    <xf numFmtId="49" fontId="12" fillId="0" borderId="10" xfId="0" applyNumberFormat="1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wrapText="1"/>
    </xf>
    <xf numFmtId="2" fontId="12" fillId="0" borderId="10" xfId="0" applyNumberFormat="1" applyFont="1" applyBorder="1" applyAlignment="1">
      <alignment horizontal="center"/>
    </xf>
    <xf numFmtId="49" fontId="12" fillId="0" borderId="53" xfId="0" applyNumberFormat="1" applyFont="1" applyBorder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left" wrapText="1"/>
    </xf>
    <xf numFmtId="0" fontId="12" fillId="0" borderId="10" xfId="0" applyFont="1" applyBorder="1"/>
    <xf numFmtId="49" fontId="12" fillId="0" borderId="10" xfId="0" applyNumberFormat="1" applyFont="1" applyBorder="1"/>
    <xf numFmtId="49" fontId="12" fillId="0" borderId="10" xfId="0" applyNumberFormat="1" applyFont="1" applyBorder="1" applyAlignment="1">
      <alignment horizontal="center"/>
    </xf>
    <xf numFmtId="0" fontId="12" fillId="0" borderId="52" xfId="0" applyFont="1" applyBorder="1"/>
    <xf numFmtId="0" fontId="14" fillId="0" borderId="7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2" fontId="14" fillId="0" borderId="13" xfId="0" applyNumberFormat="1" applyFont="1" applyBorder="1" applyAlignment="1">
      <alignment horizontal="center"/>
    </xf>
    <xf numFmtId="0" fontId="14" fillId="0" borderId="8" xfId="0" applyFont="1" applyBorder="1" applyAlignment="1">
      <alignment horizontal="left"/>
    </xf>
    <xf numFmtId="0" fontId="14" fillId="0" borderId="9" xfId="0" applyFont="1" applyBorder="1" applyAlignment="1">
      <alignment horizontal="left"/>
    </xf>
    <xf numFmtId="49" fontId="14" fillId="0" borderId="9" xfId="0" applyNumberFormat="1" applyFont="1" applyBorder="1" applyAlignment="1">
      <alignment horizontal="left"/>
    </xf>
    <xf numFmtId="0" fontId="11" fillId="0" borderId="9" xfId="0" applyFont="1" applyBorder="1" applyAlignment="1">
      <alignment horizontal="center"/>
    </xf>
    <xf numFmtId="2" fontId="11" fillId="0" borderId="9" xfId="0" applyNumberFormat="1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49" fontId="14" fillId="0" borderId="7" xfId="0" applyNumberFormat="1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2" fontId="14" fillId="0" borderId="9" xfId="0" applyNumberFormat="1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2" fontId="11" fillId="0" borderId="7" xfId="0" applyNumberFormat="1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4" fillId="0" borderId="7" xfId="0" applyFont="1" applyBorder="1" applyAlignment="1"/>
    <xf numFmtId="2" fontId="14" fillId="0" borderId="7" xfId="0" applyNumberFormat="1" applyFont="1" applyBorder="1" applyAlignment="1"/>
    <xf numFmtId="0" fontId="14" fillId="0" borderId="17" xfId="0" applyFont="1" applyBorder="1" applyAlignment="1"/>
    <xf numFmtId="0" fontId="14" fillId="0" borderId="13" xfId="0" applyFont="1" applyBorder="1" applyAlignment="1">
      <alignment horizontal="center"/>
    </xf>
    <xf numFmtId="49" fontId="14" fillId="0" borderId="7" xfId="0" applyNumberFormat="1" applyFont="1" applyBorder="1" applyAlignment="1">
      <alignment horizontal="center"/>
    </xf>
    <xf numFmtId="2" fontId="14" fillId="0" borderId="7" xfId="0" applyNumberFormat="1" applyFont="1" applyBorder="1" applyAlignment="1">
      <alignment horizontal="center"/>
    </xf>
    <xf numFmtId="0" fontId="14" fillId="0" borderId="8" xfId="0" applyFont="1" applyBorder="1"/>
    <xf numFmtId="0" fontId="12" fillId="0" borderId="13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49" fontId="11" fillId="0" borderId="7" xfId="0" applyNumberFormat="1" applyFont="1" applyBorder="1" applyAlignment="1">
      <alignment horizontal="center"/>
    </xf>
    <xf numFmtId="0" fontId="11" fillId="0" borderId="9" xfId="0" applyFont="1" applyBorder="1" applyAlignment="1"/>
    <xf numFmtId="0" fontId="11" fillId="0" borderId="18" xfId="0" applyFont="1" applyBorder="1" applyAlignment="1"/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49" fontId="11" fillId="0" borderId="13" xfId="0" applyNumberFormat="1" applyFont="1" applyBorder="1" applyAlignment="1"/>
    <xf numFmtId="0" fontId="14" fillId="0" borderId="18" xfId="0" applyFont="1" applyBorder="1"/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2" fontId="15" fillId="0" borderId="9" xfId="0" applyNumberFormat="1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49" fontId="15" fillId="0" borderId="13" xfId="0" applyNumberFormat="1" applyFont="1" applyFill="1" applyBorder="1" applyAlignment="1"/>
    <xf numFmtId="0" fontId="15" fillId="0" borderId="13" xfId="0" applyFont="1" applyFill="1" applyBorder="1" applyAlignment="1">
      <alignment horizontal="center"/>
    </xf>
    <xf numFmtId="2" fontId="15" fillId="0" borderId="12" xfId="0" applyNumberFormat="1" applyFont="1" applyFill="1" applyBorder="1" applyAlignment="1">
      <alignment horizontal="center"/>
    </xf>
    <xf numFmtId="0" fontId="15" fillId="0" borderId="18" xfId="0" applyFont="1" applyBorder="1"/>
    <xf numFmtId="0" fontId="14" fillId="0" borderId="14" xfId="0" applyFont="1" applyBorder="1" applyAlignment="1">
      <alignment horizontal="left"/>
    </xf>
    <xf numFmtId="0" fontId="14" fillId="0" borderId="15" xfId="0" applyFont="1" applyBorder="1" applyAlignment="1">
      <alignment horizontal="left"/>
    </xf>
    <xf numFmtId="0" fontId="14" fillId="0" borderId="15" xfId="0" applyFont="1" applyBorder="1" applyAlignment="1">
      <alignment horizontal="center"/>
    </xf>
    <xf numFmtId="2" fontId="14" fillId="0" borderId="15" xfId="0" applyNumberFormat="1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2" fillId="0" borderId="0" xfId="0" applyFont="1"/>
    <xf numFmtId="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" fontId="12" fillId="0" borderId="10" xfId="0" applyNumberFormat="1" applyFont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49" fontId="6" fillId="0" borderId="10" xfId="0" applyNumberFormat="1" applyFont="1" applyBorder="1" applyAlignment="1">
      <alignment horizontal="center" vertical="center"/>
    </xf>
    <xf numFmtId="0" fontId="12" fillId="0" borderId="10" xfId="0" applyNumberFormat="1" applyFont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center" wrapText="1"/>
    </xf>
    <xf numFmtId="0" fontId="12" fillId="0" borderId="10" xfId="0" applyNumberFormat="1" applyFont="1" applyBorder="1" applyAlignment="1">
      <alignment horizontal="center"/>
    </xf>
    <xf numFmtId="0" fontId="12" fillId="0" borderId="58" xfId="0" applyFont="1" applyBorder="1" applyAlignment="1">
      <alignment vertical="center"/>
    </xf>
    <xf numFmtId="0" fontId="13" fillId="0" borderId="0" xfId="0" applyFont="1" applyBorder="1" applyAlignment="1"/>
    <xf numFmtId="2" fontId="13" fillId="0" borderId="0" xfId="0" applyNumberFormat="1" applyFont="1" applyBorder="1" applyAlignment="1"/>
    <xf numFmtId="0" fontId="12" fillId="0" borderId="0" xfId="0" applyFont="1" applyBorder="1"/>
    <xf numFmtId="0" fontId="12" fillId="0" borderId="0" xfId="0" applyFont="1" applyBorder="1"/>
    <xf numFmtId="49" fontId="12" fillId="0" borderId="0" xfId="0" applyNumberFormat="1" applyFont="1" applyBorder="1"/>
    <xf numFmtId="49" fontId="12" fillId="0" borderId="0" xfId="0" applyNumberFormat="1" applyFont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0" fontId="11" fillId="0" borderId="0" xfId="0" applyFont="1" applyBorder="1" applyAlignment="1"/>
    <xf numFmtId="2" fontId="11" fillId="0" borderId="0" xfId="0" applyNumberFormat="1" applyFont="1" applyBorder="1" applyAlignment="1"/>
    <xf numFmtId="0" fontId="14" fillId="0" borderId="3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2" fillId="0" borderId="0" xfId="0" applyFont="1" applyBorder="1" applyAlignment="1"/>
    <xf numFmtId="0" fontId="6" fillId="0" borderId="5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64" fontId="6" fillId="0" borderId="10" xfId="0" applyNumberFormat="1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0" fontId="6" fillId="0" borderId="61" xfId="0" applyFont="1" applyBorder="1" applyAlignment="1">
      <alignment horizontal="center"/>
    </xf>
    <xf numFmtId="0" fontId="10" fillId="0" borderId="56" xfId="0" applyFont="1" applyBorder="1" applyAlignment="1">
      <alignment horizontal="left" wrapText="1"/>
    </xf>
    <xf numFmtId="0" fontId="6" fillId="2" borderId="62" xfId="0" applyFont="1" applyFill="1" applyBorder="1" applyAlignment="1">
      <alignment horizontal="center"/>
    </xf>
    <xf numFmtId="49" fontId="6" fillId="0" borderId="62" xfId="0" applyNumberFormat="1" applyFont="1" applyBorder="1" applyAlignment="1">
      <alignment horizontal="center" vertical="center"/>
    </xf>
    <xf numFmtId="0" fontId="6" fillId="0" borderId="62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164" fontId="6" fillId="0" borderId="53" xfId="0" applyNumberFormat="1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6" fillId="2" borderId="10" xfId="0" applyNumberFormat="1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 wrapText="1"/>
    </xf>
    <xf numFmtId="0" fontId="6" fillId="0" borderId="23" xfId="0" applyFont="1" applyBorder="1"/>
    <xf numFmtId="0" fontId="6" fillId="0" borderId="51" xfId="0" applyFont="1" applyBorder="1"/>
    <xf numFmtId="0" fontId="0" fillId="0" borderId="16" xfId="0" applyFont="1" applyBorder="1" applyAlignment="1"/>
    <xf numFmtId="0" fontId="6" fillId="0" borderId="10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1" fontId="6" fillId="2" borderId="10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2" fontId="6" fillId="0" borderId="53" xfId="0" applyNumberFormat="1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18" xfId="0" applyFont="1" applyBorder="1"/>
    <xf numFmtId="165" fontId="6" fillId="2" borderId="10" xfId="0" applyNumberFormat="1" applyFont="1" applyFill="1" applyBorder="1" applyAlignment="1">
      <alignment horizontal="center"/>
    </xf>
    <xf numFmtId="1" fontId="6" fillId="2" borderId="62" xfId="0" applyNumberFormat="1" applyFont="1" applyFill="1" applyBorder="1" applyAlignment="1">
      <alignment horizontal="center"/>
    </xf>
    <xf numFmtId="0" fontId="4" fillId="0" borderId="62" xfId="0" applyFont="1" applyBorder="1" applyAlignment="1">
      <alignment horizontal="center"/>
    </xf>
    <xf numFmtId="2" fontId="6" fillId="0" borderId="62" xfId="0" applyNumberFormat="1" applyFont="1" applyBorder="1" applyAlignment="1">
      <alignment horizontal="center"/>
    </xf>
    <xf numFmtId="2" fontId="6" fillId="0" borderId="64" xfId="0" applyNumberFormat="1" applyFont="1" applyBorder="1" applyAlignment="1">
      <alignment horizontal="center"/>
    </xf>
    <xf numFmtId="0" fontId="6" fillId="0" borderId="65" xfId="0" applyFont="1" applyBorder="1" applyAlignment="1">
      <alignment horizontal="center"/>
    </xf>
    <xf numFmtId="0" fontId="6" fillId="0" borderId="19" xfId="0" applyFont="1" applyBorder="1"/>
    <xf numFmtId="0" fontId="6" fillId="0" borderId="66" xfId="0" applyFont="1" applyBorder="1"/>
    <xf numFmtId="0" fontId="0" fillId="0" borderId="0" xfId="0" applyFont="1" applyAlignment="1"/>
    <xf numFmtId="0" fontId="0" fillId="0" borderId="0" xfId="0"/>
    <xf numFmtId="0" fontId="19" fillId="4" borderId="7" xfId="4" applyFill="1" applyBorder="1" applyAlignment="1" applyProtection="1">
      <alignment horizontal="left"/>
      <protection hidden="1"/>
    </xf>
    <xf numFmtId="0" fontId="19" fillId="4" borderId="7" xfId="4" applyFill="1" applyBorder="1" applyAlignment="1" applyProtection="1">
      <protection hidden="1"/>
    </xf>
    <xf numFmtId="0" fontId="19" fillId="4" borderId="7" xfId="4" applyFill="1" applyBorder="1" applyAlignment="1" applyProtection="1">
      <alignment horizontal="left" wrapText="1"/>
      <protection hidden="1"/>
    </xf>
    <xf numFmtId="0" fontId="20" fillId="5" borderId="9" xfId="4" applyFont="1" applyFill="1" applyBorder="1" applyAlignment="1" applyProtection="1">
      <protection hidden="1"/>
    </xf>
    <xf numFmtId="0" fontId="19" fillId="4" borderId="7" xfId="4" applyFill="1" applyBorder="1" applyAlignment="1" applyProtection="1">
      <alignment horizontal="left"/>
      <protection locked="0" hidden="1"/>
    </xf>
    <xf numFmtId="0" fontId="21" fillId="5" borderId="69" xfId="0" applyFont="1" applyFill="1" applyBorder="1" applyProtection="1">
      <protection hidden="1"/>
    </xf>
    <xf numFmtId="0" fontId="0" fillId="0" borderId="69" xfId="0" applyBorder="1" applyProtection="1">
      <protection hidden="1"/>
    </xf>
    <xf numFmtId="0" fontId="0" fillId="0" borderId="0" xfId="0" applyProtection="1">
      <protection hidden="1"/>
    </xf>
    <xf numFmtId="0" fontId="22" fillId="6" borderId="8" xfId="0" applyFont="1" applyFill="1" applyBorder="1" applyAlignment="1">
      <alignment horizontal="center" vertical="center"/>
    </xf>
    <xf numFmtId="0" fontId="23" fillId="6" borderId="12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left" vertical="center" wrapText="1"/>
    </xf>
    <xf numFmtId="0" fontId="22" fillId="6" borderId="9" xfId="0" applyFont="1" applyFill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center" vertical="center"/>
    </xf>
    <xf numFmtId="0" fontId="24" fillId="6" borderId="9" xfId="0" applyFont="1" applyFill="1" applyBorder="1" applyAlignment="1">
      <alignment horizontal="center" vertical="center" wrapText="1"/>
    </xf>
    <xf numFmtId="0" fontId="24" fillId="6" borderId="13" xfId="0" applyFont="1" applyFill="1" applyBorder="1" applyAlignment="1">
      <alignment horizontal="center" vertical="center" wrapText="1"/>
    </xf>
    <xf numFmtId="0" fontId="23" fillId="6" borderId="9" xfId="0" applyFont="1" applyFill="1" applyBorder="1" applyAlignment="1">
      <alignment horizontal="center" vertical="center"/>
    </xf>
    <xf numFmtId="0" fontId="23" fillId="6" borderId="9" xfId="0" applyFont="1" applyFill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center" vertical="center"/>
    </xf>
    <xf numFmtId="0" fontId="23" fillId="6" borderId="1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2" fillId="6" borderId="8" xfId="0" applyFont="1" applyFill="1" applyBorder="1" applyAlignment="1">
      <alignment horizontal="center"/>
    </xf>
    <xf numFmtId="0" fontId="23" fillId="6" borderId="12" xfId="0" applyFont="1" applyFill="1" applyBorder="1" applyAlignment="1">
      <alignment horizontal="left" vertical="center"/>
    </xf>
    <xf numFmtId="0" fontId="22" fillId="6" borderId="9" xfId="0" applyFont="1" applyFill="1" applyBorder="1" applyAlignment="1">
      <alignment horizontal="left" wrapText="1"/>
    </xf>
    <xf numFmtId="0" fontId="22" fillId="6" borderId="9" xfId="0" applyFont="1" applyFill="1" applyBorder="1" applyAlignment="1">
      <alignment horizontal="center" wrapText="1"/>
    </xf>
    <xf numFmtId="0" fontId="22" fillId="6" borderId="9" xfId="0" applyFont="1" applyFill="1" applyBorder="1" applyAlignment="1">
      <alignment vertical="top" wrapText="1"/>
    </xf>
    <xf numFmtId="0" fontId="22" fillId="6" borderId="12" xfId="0" applyFont="1" applyFill="1" applyBorder="1" applyAlignment="1">
      <alignment vertical="top" wrapText="1"/>
    </xf>
    <xf numFmtId="0" fontId="22" fillId="6" borderId="12" xfId="0" applyFont="1" applyFill="1" applyBorder="1"/>
    <xf numFmtId="0" fontId="0" fillId="6" borderId="9" xfId="0" applyFill="1" applyBorder="1"/>
    <xf numFmtId="0" fontId="0" fillId="6" borderId="9" xfId="0" applyFill="1" applyBorder="1" applyAlignment="1">
      <alignment wrapText="1"/>
    </xf>
    <xf numFmtId="0" fontId="0" fillId="6" borderId="13" xfId="0" applyFill="1" applyBorder="1"/>
    <xf numFmtId="0" fontId="0" fillId="0" borderId="8" xfId="0" applyBorder="1" applyAlignment="1">
      <alignment horizontal="center"/>
    </xf>
    <xf numFmtId="0" fontId="27" fillId="0" borderId="9" xfId="0" applyFont="1" applyBorder="1" applyAlignment="1">
      <alignment horizontal="left" wrapText="1"/>
    </xf>
    <xf numFmtId="14" fontId="27" fillId="0" borderId="9" xfId="0" applyNumberFormat="1" applyFont="1" applyBorder="1" applyAlignment="1">
      <alignment horizontal="left" wrapText="1"/>
    </xf>
    <xf numFmtId="1" fontId="0" fillId="0" borderId="9" xfId="0" applyNumberFormat="1" applyBorder="1" applyAlignment="1">
      <alignment horizontal="left"/>
    </xf>
    <xf numFmtId="0" fontId="27" fillId="0" borderId="9" xfId="0" applyFont="1" applyBorder="1" applyAlignment="1"/>
    <xf numFmtId="0" fontId="0" fillId="0" borderId="13" xfId="0" applyBorder="1" applyAlignment="1">
      <alignment horizontal="left"/>
    </xf>
    <xf numFmtId="0" fontId="0" fillId="0" borderId="0" xfId="0" applyAlignment="1">
      <alignment horizontal="left"/>
    </xf>
    <xf numFmtId="14" fontId="0" fillId="0" borderId="9" xfId="0" applyNumberFormat="1" applyBorder="1" applyAlignment="1">
      <alignment horizontal="left"/>
    </xf>
    <xf numFmtId="0" fontId="0" fillId="0" borderId="9" xfId="0" applyBorder="1" applyAlignment="1"/>
    <xf numFmtId="0" fontId="17" fillId="0" borderId="9" xfId="2" applyBorder="1" applyAlignment="1">
      <alignment horizontal="left"/>
    </xf>
    <xf numFmtId="0" fontId="27" fillId="0" borderId="9" xfId="0" applyFont="1" applyBorder="1" applyAlignment="1">
      <alignment horizontal="left"/>
    </xf>
    <xf numFmtId="14" fontId="27" fillId="0" borderId="9" xfId="0" applyNumberFormat="1" applyFont="1" applyBorder="1" applyAlignment="1">
      <alignment horizontal="left"/>
    </xf>
    <xf numFmtId="0" fontId="27" fillId="0" borderId="9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top" wrapText="1"/>
    </xf>
    <xf numFmtId="0" fontId="0" fillId="0" borderId="9" xfId="0" applyBorder="1"/>
    <xf numFmtId="0" fontId="27" fillId="0" borderId="9" xfId="0" applyFont="1" applyBorder="1" applyAlignment="1">
      <alignment vertical="center"/>
    </xf>
    <xf numFmtId="0" fontId="2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14" fontId="0" fillId="0" borderId="0" xfId="0" applyNumberFormat="1" applyBorder="1" applyAlignment="1">
      <alignment horizontal="left"/>
    </xf>
    <xf numFmtId="0" fontId="27" fillId="0" borderId="12" xfId="0" applyFont="1" applyBorder="1" applyAlignment="1">
      <alignment horizontal="left" wrapText="1"/>
    </xf>
    <xf numFmtId="14" fontId="27" fillId="0" borderId="0" xfId="0" applyNumberFormat="1" applyFont="1" applyBorder="1" applyAlignment="1">
      <alignment horizontal="left" wrapText="1"/>
    </xf>
    <xf numFmtId="0" fontId="27" fillId="0" borderId="12" xfId="0" applyFont="1" applyBorder="1" applyAlignment="1">
      <alignment horizontal="left"/>
    </xf>
    <xf numFmtId="0" fontId="0" fillId="0" borderId="12" xfId="0" applyBorder="1" applyAlignment="1">
      <alignment horizontal="left" wrapText="1"/>
    </xf>
    <xf numFmtId="14" fontId="0" fillId="0" borderId="9" xfId="0" applyNumberFormat="1" applyBorder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66" xfId="0" applyBorder="1" applyAlignment="1">
      <alignment horizontal="left"/>
    </xf>
    <xf numFmtId="14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29" fillId="0" borderId="0" xfId="0" applyFont="1"/>
    <xf numFmtId="0" fontId="29" fillId="0" borderId="9" xfId="0" applyFont="1" applyBorder="1" applyAlignment="1">
      <alignment horizontal="center"/>
    </xf>
    <xf numFmtId="2" fontId="29" fillId="0" borderId="9" xfId="0" applyNumberFormat="1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31" fillId="0" borderId="12" xfId="0" applyFont="1" applyBorder="1" applyAlignment="1">
      <alignment horizontal="left"/>
    </xf>
    <xf numFmtId="0" fontId="29" fillId="0" borderId="67" xfId="0" applyFont="1" applyFill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27" fillId="0" borderId="0" xfId="0" applyFont="1" applyAlignment="1">
      <alignment horizontal="left" wrapText="1"/>
    </xf>
    <xf numFmtId="0" fontId="31" fillId="0" borderId="12" xfId="0" applyFont="1" applyBorder="1" applyAlignment="1">
      <alignment horizontal="left" wrapText="1"/>
    </xf>
    <xf numFmtId="0" fontId="29" fillId="0" borderId="0" xfId="0" applyFont="1" applyAlignment="1">
      <alignment horizontal="center"/>
    </xf>
    <xf numFmtId="0" fontId="32" fillId="0" borderId="0" xfId="0" applyFont="1" applyAlignment="1"/>
    <xf numFmtId="0" fontId="33" fillId="0" borderId="9" xfId="0" applyFont="1" applyBorder="1" applyAlignment="1"/>
    <xf numFmtId="0" fontId="36" fillId="0" borderId="9" xfId="0" applyFont="1" applyBorder="1" applyAlignment="1"/>
    <xf numFmtId="0" fontId="37" fillId="0" borderId="9" xfId="0" applyFont="1" applyBorder="1"/>
    <xf numFmtId="0" fontId="36" fillId="0" borderId="9" xfId="0" applyFont="1" applyBorder="1" applyAlignment="1">
      <alignment horizontal="center"/>
    </xf>
    <xf numFmtId="0" fontId="32" fillId="0" borderId="9" xfId="0" applyFont="1" applyBorder="1" applyAlignment="1"/>
    <xf numFmtId="0" fontId="36" fillId="0" borderId="9" xfId="0" applyFont="1" applyBorder="1" applyAlignment="1">
      <alignment horizontal="left"/>
    </xf>
    <xf numFmtId="0" fontId="33" fillId="0" borderId="50" xfId="0" applyFont="1" applyBorder="1" applyAlignment="1">
      <alignment horizontal="center"/>
    </xf>
    <xf numFmtId="0" fontId="33" fillId="0" borderId="32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33" fillId="0" borderId="50" xfId="0" applyFont="1" applyBorder="1" applyAlignment="1"/>
    <xf numFmtId="0" fontId="33" fillId="0" borderId="32" xfId="0" applyFont="1" applyBorder="1" applyAlignment="1"/>
    <xf numFmtId="0" fontId="33" fillId="0" borderId="0" xfId="0" applyFont="1" applyAlignment="1"/>
    <xf numFmtId="0" fontId="33" fillId="0" borderId="76" xfId="0" applyFont="1" applyBorder="1" applyAlignment="1"/>
    <xf numFmtId="0" fontId="36" fillId="0" borderId="8" xfId="0" applyFont="1" applyBorder="1" applyAlignment="1"/>
    <xf numFmtId="0" fontId="37" fillId="0" borderId="18" xfId="0" applyFont="1" applyBorder="1"/>
    <xf numFmtId="0" fontId="32" fillId="0" borderId="8" xfId="0" applyFont="1" applyBorder="1" applyAlignment="1"/>
    <xf numFmtId="0" fontId="36" fillId="0" borderId="50" xfId="0" applyFont="1" applyBorder="1" applyAlignment="1">
      <alignment horizontal="center"/>
    </xf>
    <xf numFmtId="0" fontId="36" fillId="0" borderId="32" xfId="0" applyFont="1" applyBorder="1" applyAlignment="1">
      <alignment horizontal="center"/>
    </xf>
    <xf numFmtId="0" fontId="36" fillId="0" borderId="50" xfId="0" applyFont="1" applyBorder="1" applyAlignment="1"/>
    <xf numFmtId="0" fontId="36" fillId="0" borderId="32" xfId="0" applyFont="1" applyBorder="1" applyAlignment="1"/>
    <xf numFmtId="0" fontId="36" fillId="0" borderId="79" xfId="0" applyFont="1" applyBorder="1" applyAlignment="1"/>
    <xf numFmtId="0" fontId="36" fillId="0" borderId="1" xfId="0" applyFont="1" applyBorder="1" applyAlignment="1"/>
    <xf numFmtId="0" fontId="37" fillId="0" borderId="20" xfId="0" applyFont="1" applyBorder="1"/>
    <xf numFmtId="0" fontId="36" fillId="0" borderId="31" xfId="0" applyFont="1" applyBorder="1" applyAlignment="1">
      <alignment horizontal="center"/>
    </xf>
    <xf numFmtId="0" fontId="37" fillId="0" borderId="57" xfId="0" applyFont="1" applyBorder="1"/>
    <xf numFmtId="0" fontId="36" fillId="0" borderId="3" xfId="0" applyFont="1" applyBorder="1" applyAlignment="1"/>
    <xf numFmtId="0" fontId="36" fillId="0" borderId="21" xfId="0" applyFont="1" applyBorder="1" applyAlignment="1"/>
    <xf numFmtId="0" fontId="37" fillId="0" borderId="24" xfId="0" applyFont="1" applyBorder="1"/>
    <xf numFmtId="0" fontId="32" fillId="0" borderId="3" xfId="0" applyFont="1" applyBorder="1" applyAlignment="1"/>
    <xf numFmtId="0" fontId="36" fillId="0" borderId="32" xfId="0" applyFont="1" applyBorder="1" applyAlignment="1">
      <alignment horizontal="left"/>
    </xf>
    <xf numFmtId="0" fontId="36" fillId="0" borderId="31" xfId="0" applyFont="1" applyBorder="1" applyAlignment="1"/>
    <xf numFmtId="0" fontId="37" fillId="0" borderId="32" xfId="0" applyFont="1" applyBorder="1"/>
    <xf numFmtId="0" fontId="22" fillId="0" borderId="9" xfId="0" applyFont="1" applyBorder="1" applyAlignment="1">
      <alignment horizontal="left"/>
    </xf>
    <xf numFmtId="0" fontId="32" fillId="0" borderId="0" xfId="0" applyFont="1" applyBorder="1" applyAlignment="1"/>
    <xf numFmtId="0" fontId="32" fillId="0" borderId="16" xfId="0" applyFont="1" applyBorder="1" applyAlignment="1"/>
    <xf numFmtId="0" fontId="33" fillId="0" borderId="52" xfId="0" applyFont="1" applyBorder="1" applyAlignment="1"/>
    <xf numFmtId="0" fontId="32" fillId="0" borderId="80" xfId="0" applyFont="1" applyBorder="1" applyAlignment="1"/>
    <xf numFmtId="0" fontId="32" fillId="0" borderId="74" xfId="0" applyFont="1" applyBorder="1" applyAlignment="1"/>
    <xf numFmtId="0" fontId="32" fillId="0" borderId="75" xfId="0" applyFont="1" applyBorder="1" applyAlignment="1"/>
    <xf numFmtId="0" fontId="33" fillId="0" borderId="10" xfId="0" applyFont="1" applyBorder="1" applyAlignment="1"/>
    <xf numFmtId="0" fontId="33" fillId="0" borderId="23" xfId="0" applyFont="1" applyBorder="1" applyAlignment="1"/>
    <xf numFmtId="0" fontId="36" fillId="0" borderId="23" xfId="0" applyFont="1" applyBorder="1" applyAlignment="1"/>
    <xf numFmtId="0" fontId="36" fillId="0" borderId="0" xfId="0" applyFont="1" applyBorder="1" applyAlignment="1"/>
    <xf numFmtId="0" fontId="36" fillId="0" borderId="23" xfId="0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3" fillId="0" borderId="0" xfId="0" applyFont="1" applyBorder="1" applyAlignment="1"/>
    <xf numFmtId="0" fontId="22" fillId="0" borderId="0" xfId="0" applyFont="1" applyBorder="1" applyAlignment="1">
      <alignment horizontal="center"/>
    </xf>
    <xf numFmtId="0" fontId="32" fillId="0" borderId="0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3" fillId="0" borderId="59" xfId="0" applyFont="1" applyBorder="1" applyAlignment="1"/>
    <xf numFmtId="0" fontId="33" fillId="0" borderId="79" xfId="0" applyFont="1" applyBorder="1" applyAlignment="1"/>
    <xf numFmtId="0" fontId="35" fillId="0" borderId="43" xfId="0" applyFont="1" applyBorder="1" applyAlignment="1">
      <alignment horizontal="center"/>
    </xf>
    <xf numFmtId="0" fontId="36" fillId="0" borderId="34" xfId="0" applyFont="1" applyBorder="1" applyAlignment="1">
      <alignment horizontal="left"/>
    </xf>
    <xf numFmtId="0" fontId="36" fillId="0" borderId="35" xfId="0" applyFont="1" applyBorder="1" applyAlignment="1">
      <alignment horizontal="left"/>
    </xf>
    <xf numFmtId="0" fontId="36" fillId="0" borderId="33" xfId="0" applyFont="1" applyBorder="1" applyAlignment="1">
      <alignment horizontal="left"/>
    </xf>
    <xf numFmtId="0" fontId="36" fillId="0" borderId="44" xfId="0" applyFont="1" applyBorder="1" applyAlignment="1">
      <alignment horizontal="left"/>
    </xf>
    <xf numFmtId="0" fontId="38" fillId="0" borderId="33" xfId="0" applyFont="1" applyBorder="1" applyAlignment="1">
      <alignment horizontal="left"/>
    </xf>
    <xf numFmtId="0" fontId="38" fillId="0" borderId="44" xfId="0" applyFont="1" applyBorder="1" applyAlignment="1">
      <alignment horizontal="left"/>
    </xf>
    <xf numFmtId="0" fontId="36" fillId="0" borderId="33" xfId="0" applyFont="1" applyBorder="1" applyAlignment="1">
      <alignment horizontal="center" vertical="top" wrapText="1"/>
    </xf>
    <xf numFmtId="0" fontId="36" fillId="0" borderId="44" xfId="0" applyFont="1" applyBorder="1" applyAlignment="1">
      <alignment horizontal="center" vertical="top" wrapText="1"/>
    </xf>
    <xf numFmtId="0" fontId="33" fillId="0" borderId="45" xfId="0" applyFont="1" applyBorder="1" applyAlignment="1">
      <alignment vertical="top"/>
    </xf>
    <xf numFmtId="0" fontId="33" fillId="0" borderId="34" xfId="0" applyFont="1" applyBorder="1" applyAlignment="1">
      <alignment vertical="top"/>
    </xf>
    <xf numFmtId="0" fontId="33" fillId="0" borderId="35" xfId="0" applyFont="1" applyBorder="1" applyAlignment="1">
      <alignment vertical="top"/>
    </xf>
    <xf numFmtId="0" fontId="33" fillId="0" borderId="39" xfId="0" applyFont="1" applyBorder="1" applyAlignment="1">
      <alignment vertical="top"/>
    </xf>
    <xf numFmtId="0" fontId="33" fillId="0" borderId="70" xfId="0" applyFont="1" applyBorder="1" applyAlignment="1">
      <alignment vertical="top"/>
    </xf>
    <xf numFmtId="0" fontId="33" fillId="0" borderId="50" xfId="0" applyFont="1" applyBorder="1" applyAlignment="1">
      <alignment vertical="top"/>
    </xf>
    <xf numFmtId="0" fontId="33" fillId="0" borderId="38" xfId="0" applyFont="1" applyBorder="1" applyAlignment="1">
      <alignment vertical="top"/>
    </xf>
    <xf numFmtId="0" fontId="33" fillId="0" borderId="32" xfId="0" applyFont="1" applyBorder="1" applyAlignment="1">
      <alignment vertical="top"/>
    </xf>
    <xf numFmtId="0" fontId="33" fillId="0" borderId="31" xfId="0" applyFont="1" applyBorder="1" applyAlignment="1">
      <alignment vertical="top"/>
    </xf>
    <xf numFmtId="0" fontId="33" fillId="0" borderId="57" xfId="0" applyFont="1" applyBorder="1" applyAlignment="1">
      <alignment vertical="top"/>
    </xf>
    <xf numFmtId="0" fontId="22" fillId="0" borderId="0" xfId="0" applyFont="1" applyBorder="1" applyAlignment="1">
      <alignment horizontal="left"/>
    </xf>
    <xf numFmtId="0" fontId="37" fillId="0" borderId="0" xfId="0" applyFont="1" applyBorder="1"/>
    <xf numFmtId="0" fontId="36" fillId="0" borderId="0" xfId="0" applyFont="1" applyBorder="1" applyAlignment="1">
      <alignment horizontal="center"/>
    </xf>
    <xf numFmtId="0" fontId="36" fillId="0" borderId="0" xfId="0" applyFont="1" applyBorder="1" applyAlignment="1">
      <alignment horizontal="left"/>
    </xf>
    <xf numFmtId="0" fontId="39" fillId="0" borderId="10" xfId="0" applyFont="1" applyBorder="1" applyAlignment="1">
      <alignment horizontal="center"/>
    </xf>
    <xf numFmtId="9" fontId="39" fillId="0" borderId="10" xfId="0" applyNumberFormat="1" applyFont="1" applyBorder="1" applyAlignment="1">
      <alignment horizontal="center"/>
    </xf>
    <xf numFmtId="0" fontId="40" fillId="0" borderId="10" xfId="0" applyFont="1" applyBorder="1" applyAlignment="1"/>
    <xf numFmtId="0" fontId="22" fillId="0" borderId="10" xfId="0" applyFont="1" applyBorder="1" applyAlignment="1"/>
    <xf numFmtId="0" fontId="41" fillId="0" borderId="10" xfId="0" applyFont="1" applyBorder="1" applyAlignment="1"/>
    <xf numFmtId="0" fontId="42" fillId="0" borderId="0" xfId="0" applyFont="1" applyAlignment="1"/>
    <xf numFmtId="0" fontId="41" fillId="0" borderId="23" xfId="0" applyFont="1" applyBorder="1" applyAlignment="1"/>
    <xf numFmtId="0" fontId="41" fillId="0" borderId="32" xfId="0" applyFont="1" applyBorder="1" applyAlignment="1"/>
    <xf numFmtId="0" fontId="41" fillId="0" borderId="31" xfId="0" applyFont="1" applyBorder="1" applyAlignment="1"/>
    <xf numFmtId="0" fontId="43" fillId="0" borderId="32" xfId="0" applyFont="1" applyBorder="1"/>
    <xf numFmtId="0" fontId="41" fillId="0" borderId="31" xfId="0" applyFont="1" applyBorder="1" applyAlignment="1">
      <alignment horizontal="center"/>
    </xf>
    <xf numFmtId="0" fontId="41" fillId="0" borderId="0" xfId="0" applyFont="1" applyBorder="1" applyAlignment="1"/>
    <xf numFmtId="0" fontId="41" fillId="0" borderId="32" xfId="0" applyFont="1" applyBorder="1" applyAlignment="1">
      <alignment horizontal="left"/>
    </xf>
    <xf numFmtId="0" fontId="41" fillId="0" borderId="23" xfId="0" applyFont="1" applyBorder="1" applyAlignment="1">
      <alignment horizontal="center"/>
    </xf>
    <xf numFmtId="0" fontId="41" fillId="0" borderId="32" xfId="0" applyFont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41" fillId="0" borderId="0" xfId="0" applyFont="1" applyAlignment="1"/>
    <xf numFmtId="0" fontId="42" fillId="0" borderId="9" xfId="0" applyFont="1" applyBorder="1" applyAlignment="1">
      <alignment horizontal="left"/>
    </xf>
    <xf numFmtId="0" fontId="43" fillId="0" borderId="9" xfId="0" applyFont="1" applyBorder="1"/>
    <xf numFmtId="0" fontId="41" fillId="0" borderId="9" xfId="0" applyFont="1" applyBorder="1" applyAlignment="1">
      <alignment horizontal="left"/>
    </xf>
    <xf numFmtId="0" fontId="41" fillId="0" borderId="0" xfId="0" applyFont="1" applyBorder="1" applyAlignment="1">
      <alignment horizontal="center"/>
    </xf>
    <xf numFmtId="0" fontId="42" fillId="0" borderId="0" xfId="0" applyFont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41" fillId="0" borderId="9" xfId="0" applyFont="1" applyBorder="1" applyAlignment="1"/>
    <xf numFmtId="0" fontId="41" fillId="0" borderId="9" xfId="0" applyFont="1" applyBorder="1" applyAlignment="1">
      <alignment horizontal="center"/>
    </xf>
    <xf numFmtId="0" fontId="42" fillId="0" borderId="9" xfId="0" applyFont="1" applyBorder="1" applyAlignment="1"/>
    <xf numFmtId="0" fontId="41" fillId="0" borderId="33" xfId="0" applyFont="1" applyBorder="1" applyAlignment="1"/>
    <xf numFmtId="0" fontId="41" fillId="0" borderId="38" xfId="0" applyFont="1" applyBorder="1" applyAlignment="1"/>
    <xf numFmtId="0" fontId="41" fillId="0" borderId="33" xfId="0" applyFont="1" applyBorder="1" applyAlignment="1">
      <alignment horizontal="center"/>
    </xf>
    <xf numFmtId="0" fontId="41" fillId="0" borderId="34" xfId="0" applyFont="1" applyBorder="1" applyAlignment="1">
      <alignment horizontal="left"/>
    </xf>
    <xf numFmtId="0" fontId="41" fillId="0" borderId="35" xfId="0" applyFont="1" applyBorder="1" applyAlignment="1">
      <alignment horizontal="left"/>
    </xf>
    <xf numFmtId="0" fontId="41" fillId="0" borderId="33" xfId="0" applyFont="1" applyBorder="1" applyAlignment="1">
      <alignment horizontal="left"/>
    </xf>
    <xf numFmtId="0" fontId="41" fillId="0" borderId="30" xfId="0" applyFont="1" applyBorder="1" applyAlignment="1">
      <alignment horizontal="left"/>
    </xf>
    <xf numFmtId="0" fontId="41" fillId="0" borderId="33" xfId="0" applyFont="1" applyBorder="1" applyAlignment="1">
      <alignment horizontal="center" vertical="top" wrapText="1"/>
    </xf>
    <xf numFmtId="0" fontId="41" fillId="0" borderId="30" xfId="0" applyFont="1" applyBorder="1" applyAlignment="1">
      <alignment horizontal="center" vertical="top" wrapText="1"/>
    </xf>
    <xf numFmtId="0" fontId="41" fillId="0" borderId="11" xfId="0" applyFont="1" applyBorder="1" applyAlignment="1">
      <alignment vertical="top"/>
    </xf>
    <xf numFmtId="0" fontId="41" fillId="0" borderId="34" xfId="0" applyFont="1" applyBorder="1" applyAlignment="1">
      <alignment vertical="top"/>
    </xf>
    <xf numFmtId="0" fontId="41" fillId="0" borderId="35" xfId="0" applyFont="1" applyBorder="1" applyAlignment="1">
      <alignment vertical="top"/>
    </xf>
    <xf numFmtId="0" fontId="41" fillId="0" borderId="39" xfId="0" applyFont="1" applyBorder="1" applyAlignment="1">
      <alignment vertical="top"/>
    </xf>
    <xf numFmtId="0" fontId="41" fillId="0" borderId="23" xfId="0" applyFont="1" applyBorder="1" applyAlignment="1">
      <alignment vertical="top"/>
    </xf>
    <xf numFmtId="0" fontId="41" fillId="0" borderId="38" xfId="0" applyFont="1" applyBorder="1" applyAlignment="1">
      <alignment vertical="top"/>
    </xf>
    <xf numFmtId="0" fontId="41" fillId="0" borderId="32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41" fillId="0" borderId="0" xfId="0" applyFont="1" applyBorder="1" applyAlignment="1">
      <alignment horizontal="left"/>
    </xf>
    <xf numFmtId="0" fontId="43" fillId="0" borderId="0" xfId="0" applyFont="1" applyBorder="1"/>
    <xf numFmtId="0" fontId="42" fillId="0" borderId="0" xfId="0" applyFont="1" applyBorder="1" applyAlignment="1"/>
    <xf numFmtId="0" fontId="0" fillId="0" borderId="40" xfId="0" applyBorder="1"/>
    <xf numFmtId="0" fontId="45" fillId="0" borderId="6" xfId="0" applyFont="1" applyBorder="1" applyAlignment="1"/>
    <xf numFmtId="49" fontId="23" fillId="0" borderId="9" xfId="0" applyNumberFormat="1" applyFont="1" applyBorder="1" applyAlignment="1">
      <alignment horizontal="left"/>
    </xf>
    <xf numFmtId="0" fontId="46" fillId="0" borderId="9" xfId="2" applyFont="1" applyBorder="1" applyAlignment="1" applyProtection="1"/>
    <xf numFmtId="0" fontId="23" fillId="0" borderId="9" xfId="0" applyFont="1" applyBorder="1"/>
    <xf numFmtId="0" fontId="23" fillId="0" borderId="18" xfId="0" applyFont="1" applyBorder="1"/>
    <xf numFmtId="0" fontId="23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8" xfId="0" applyFont="1" applyBorder="1"/>
    <xf numFmtId="0" fontId="47" fillId="0" borderId="9" xfId="1" applyNumberFormat="1" applyFont="1" applyBorder="1" applyAlignment="1">
      <alignment horizontal="center" vertical="center" wrapText="1"/>
    </xf>
    <xf numFmtId="0" fontId="47" fillId="0" borderId="9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8" fillId="2" borderId="23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49" fillId="0" borderId="9" xfId="0" applyFont="1" applyBorder="1" applyAlignment="1">
      <alignment horizontal="center"/>
    </xf>
    <xf numFmtId="0" fontId="49" fillId="0" borderId="9" xfId="0" applyFont="1" applyBorder="1" applyAlignment="1"/>
    <xf numFmtId="0" fontId="23" fillId="0" borderId="9" xfId="0" applyFont="1" applyBorder="1" applyAlignment="1">
      <alignment wrapText="1"/>
    </xf>
    <xf numFmtId="0" fontId="50" fillId="0" borderId="9" xfId="0" applyFont="1" applyBorder="1" applyAlignment="1">
      <alignment horizontal="center"/>
    </xf>
    <xf numFmtId="0" fontId="50" fillId="0" borderId="9" xfId="0" applyFont="1" applyBorder="1" applyAlignment="1"/>
    <xf numFmtId="0" fontId="23" fillId="0" borderId="9" xfId="0" applyFont="1" applyBorder="1" applyAlignment="1">
      <alignment horizontal="left" vertical="center"/>
    </xf>
    <xf numFmtId="0" fontId="51" fillId="0" borderId="8" xfId="0" applyFont="1" applyBorder="1" applyAlignment="1">
      <alignment horizontal="center"/>
    </xf>
    <xf numFmtId="0" fontId="51" fillId="0" borderId="9" xfId="0" applyFont="1" applyBorder="1" applyAlignment="1"/>
    <xf numFmtId="0" fontId="52" fillId="0" borderId="9" xfId="0" applyFont="1" applyBorder="1" applyAlignment="1">
      <alignment horizontal="center"/>
    </xf>
    <xf numFmtId="0" fontId="52" fillId="0" borderId="0" xfId="0" applyFont="1" applyBorder="1"/>
    <xf numFmtId="0" fontId="51" fillId="0" borderId="0" xfId="0" applyFont="1" applyBorder="1" applyAlignment="1"/>
    <xf numFmtId="0" fontId="51" fillId="0" borderId="0" xfId="0" applyFont="1" applyBorder="1"/>
    <xf numFmtId="0" fontId="52" fillId="0" borderId="16" xfId="0" applyFont="1" applyBorder="1"/>
    <xf numFmtId="0" fontId="52" fillId="0" borderId="8" xfId="0" applyFont="1" applyBorder="1" applyAlignment="1">
      <alignment horizontal="center"/>
    </xf>
    <xf numFmtId="0" fontId="52" fillId="0" borderId="14" xfId="0" applyFont="1" applyBorder="1" applyAlignment="1">
      <alignment horizontal="center"/>
    </xf>
    <xf numFmtId="0" fontId="52" fillId="0" borderId="74" xfId="0" applyFont="1" applyBorder="1"/>
    <xf numFmtId="0" fontId="52" fillId="0" borderId="75" xfId="0" applyFont="1" applyBorder="1"/>
    <xf numFmtId="0" fontId="53" fillId="0" borderId="9" xfId="0" applyFont="1" applyBorder="1" applyAlignment="1">
      <alignment horizontal="center"/>
    </xf>
    <xf numFmtId="0" fontId="54" fillId="2" borderId="9" xfId="0" applyFont="1" applyFill="1" applyBorder="1" applyAlignment="1">
      <alignment horizontal="center"/>
    </xf>
    <xf numFmtId="0" fontId="0" fillId="0" borderId="0" xfId="0" applyFont="1" applyAlignment="1"/>
    <xf numFmtId="0" fontId="52" fillId="0" borderId="9" xfId="0" applyFont="1" applyBorder="1" applyAlignment="1">
      <alignment horizontal="center"/>
    </xf>
    <xf numFmtId="0" fontId="5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23" fillId="0" borderId="8" xfId="0" applyFont="1" applyBorder="1"/>
    <xf numFmtId="0" fontId="23" fillId="0" borderId="9" xfId="0" applyFont="1" applyBorder="1"/>
    <xf numFmtId="0" fontId="49" fillId="0" borderId="9" xfId="0" applyFont="1" applyBorder="1" applyAlignment="1">
      <alignment wrapText="1"/>
    </xf>
    <xf numFmtId="0" fontId="23" fillId="0" borderId="9" xfId="0" applyFont="1" applyBorder="1" applyAlignment="1">
      <alignment horizontal="left" vertical="center"/>
    </xf>
    <xf numFmtId="0" fontId="53" fillId="0" borderId="69" xfId="0" applyFont="1" applyBorder="1" applyAlignment="1">
      <alignment horizontal="center"/>
    </xf>
    <xf numFmtId="0" fontId="40" fillId="0" borderId="6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wrapText="1"/>
    </xf>
    <xf numFmtId="0" fontId="52" fillId="0" borderId="9" xfId="0" applyFont="1" applyBorder="1" applyAlignment="1">
      <alignment horizontal="center"/>
    </xf>
    <xf numFmtId="0" fontId="5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23" fillId="0" borderId="8" xfId="0" applyFont="1" applyBorder="1"/>
    <xf numFmtId="0" fontId="23" fillId="0" borderId="9" xfId="0" applyFont="1" applyBorder="1"/>
    <xf numFmtId="0" fontId="31" fillId="0" borderId="9" xfId="0" applyFont="1" applyBorder="1" applyAlignment="1">
      <alignment horizontal="center"/>
    </xf>
    <xf numFmtId="0" fontId="49" fillId="0" borderId="9" xfId="0" applyFont="1" applyBorder="1" applyAlignment="1">
      <alignment wrapText="1"/>
    </xf>
    <xf numFmtId="0" fontId="23" fillId="0" borderId="9" xfId="0" applyFont="1" applyBorder="1" applyAlignment="1">
      <alignment horizontal="left" vertical="center"/>
    </xf>
    <xf numFmtId="0" fontId="31" fillId="0" borderId="0" xfId="0" applyFont="1"/>
    <xf numFmtId="0" fontId="56" fillId="0" borderId="13" xfId="0" applyFont="1" applyBorder="1" applyAlignment="1"/>
    <xf numFmtId="0" fontId="56" fillId="0" borderId="7" xfId="0" applyFont="1" applyBorder="1" applyAlignment="1"/>
    <xf numFmtId="0" fontId="55" fillId="0" borderId="7" xfId="0" applyFont="1" applyBorder="1" applyAlignment="1"/>
    <xf numFmtId="0" fontId="2" fillId="7" borderId="9" xfId="0" applyFont="1" applyFill="1" applyBorder="1" applyAlignment="1">
      <alignment wrapText="1"/>
    </xf>
    <xf numFmtId="0" fontId="2" fillId="7" borderId="9" xfId="0" applyFont="1" applyFill="1" applyBorder="1"/>
    <xf numFmtId="0" fontId="2" fillId="7" borderId="7" xfId="0" applyFont="1" applyFill="1" applyBorder="1" applyAlignment="1">
      <alignment horizontal="center"/>
    </xf>
    <xf numFmtId="0" fontId="2" fillId="7" borderId="13" xfId="0" applyFont="1" applyFill="1" applyBorder="1"/>
    <xf numFmtId="0" fontId="2" fillId="7" borderId="13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vertical="center"/>
    </xf>
    <xf numFmtId="2" fontId="2" fillId="7" borderId="9" xfId="0" applyNumberFormat="1" applyFont="1" applyFill="1" applyBorder="1" applyAlignment="1">
      <alignment horizontal="center" vertical="center"/>
    </xf>
    <xf numFmtId="0" fontId="31" fillId="2" borderId="0" xfId="0" applyFont="1" applyFill="1"/>
    <xf numFmtId="0" fontId="2" fillId="2" borderId="9" xfId="0" applyFont="1" applyFill="1" applyBorder="1" applyAlignment="1">
      <alignment horizontal="center"/>
    </xf>
    <xf numFmtId="0" fontId="57" fillId="0" borderId="10" xfId="0" applyFont="1" applyBorder="1" applyAlignment="1">
      <alignment horizontal="center"/>
    </xf>
    <xf numFmtId="49" fontId="57" fillId="2" borderId="10" xfId="0" applyNumberFormat="1" applyFont="1" applyFill="1" applyBorder="1" applyAlignment="1">
      <alignment horizontal="center" vertical="center" wrapText="1"/>
    </xf>
    <xf numFmtId="49" fontId="57" fillId="2" borderId="10" xfId="0" applyNumberFormat="1" applyFont="1" applyFill="1" applyBorder="1" applyAlignment="1">
      <alignment horizontal="center" wrapText="1"/>
    </xf>
    <xf numFmtId="49" fontId="57" fillId="0" borderId="10" xfId="0" applyNumberFormat="1" applyFont="1" applyBorder="1" applyAlignment="1">
      <alignment horizontal="center" vertical="center"/>
    </xf>
    <xf numFmtId="0" fontId="57" fillId="0" borderId="53" xfId="0" applyFont="1" applyBorder="1" applyAlignment="1">
      <alignment horizontal="center"/>
    </xf>
    <xf numFmtId="0" fontId="2" fillId="2" borderId="9" xfId="0" applyFont="1" applyFill="1" applyBorder="1"/>
    <xf numFmtId="165" fontId="57" fillId="2" borderId="10" xfId="0" applyNumberFormat="1" applyFont="1" applyFill="1" applyBorder="1" applyAlignment="1">
      <alignment horizontal="center"/>
    </xf>
    <xf numFmtId="49" fontId="2" fillId="2" borderId="9" xfId="0" applyNumberFormat="1" applyFont="1" applyFill="1" applyBorder="1"/>
    <xf numFmtId="2" fontId="2" fillId="2" borderId="9" xfId="0" applyNumberFormat="1" applyFont="1" applyFill="1" applyBorder="1"/>
    <xf numFmtId="0" fontId="40" fillId="0" borderId="9" xfId="0" applyFont="1" applyBorder="1" applyAlignment="1">
      <alignment horizontal="center" wrapText="1"/>
    </xf>
    <xf numFmtId="0" fontId="27" fillId="0" borderId="10" xfId="0" applyFont="1" applyBorder="1" applyAlignment="1"/>
    <xf numFmtId="2" fontId="31" fillId="0" borderId="9" xfId="0" applyNumberFormat="1" applyFont="1" applyBorder="1" applyAlignment="1">
      <alignment horizontal="left"/>
    </xf>
    <xf numFmtId="0" fontId="31" fillId="0" borderId="9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57" fillId="2" borderId="10" xfId="0" applyFont="1" applyFill="1" applyBorder="1" applyAlignment="1">
      <alignment horizontal="center" vertical="center" wrapText="1"/>
    </xf>
    <xf numFmtId="0" fontId="40" fillId="0" borderId="10" xfId="0" applyFont="1" applyBorder="1" applyAlignment="1">
      <alignment horizontal="center"/>
    </xf>
    <xf numFmtId="0" fontId="31" fillId="2" borderId="9" xfId="0" applyFont="1" applyFill="1" applyBorder="1" applyAlignment="1">
      <alignment horizontal="center"/>
    </xf>
    <xf numFmtId="0" fontId="31" fillId="0" borderId="9" xfId="0" applyFont="1" applyBorder="1"/>
    <xf numFmtId="0" fontId="58" fillId="0" borderId="10" xfId="0" applyFont="1" applyBorder="1" applyAlignment="1">
      <alignment horizontal="center"/>
    </xf>
    <xf numFmtId="0" fontId="57" fillId="2" borderId="10" xfId="0" applyFont="1" applyFill="1" applyBorder="1" applyAlignment="1">
      <alignment horizontal="center"/>
    </xf>
    <xf numFmtId="1" fontId="57" fillId="2" borderId="11" xfId="0" applyNumberFormat="1" applyFont="1" applyFill="1" applyBorder="1" applyAlignment="1">
      <alignment horizontal="center"/>
    </xf>
    <xf numFmtId="0" fontId="27" fillId="0" borderId="33" xfId="0" applyFont="1" applyBorder="1" applyAlignment="1"/>
    <xf numFmtId="165" fontId="57" fillId="2" borderId="9" xfId="0" applyNumberFormat="1" applyFont="1" applyFill="1" applyBorder="1" applyAlignment="1">
      <alignment horizontal="center"/>
    </xf>
    <xf numFmtId="1" fontId="57" fillId="2" borderId="9" xfId="0" applyNumberFormat="1" applyFont="1" applyFill="1" applyBorder="1" applyAlignment="1">
      <alignment horizontal="center"/>
    </xf>
    <xf numFmtId="0" fontId="27" fillId="0" borderId="34" xfId="0" applyFont="1" applyBorder="1" applyAlignment="1"/>
    <xf numFmtId="0" fontId="31" fillId="2" borderId="69" xfId="0" applyFont="1" applyFill="1" applyBorder="1" applyAlignment="1">
      <alignment horizontal="center"/>
    </xf>
    <xf numFmtId="0" fontId="58" fillId="0" borderId="11" xfId="0" applyFont="1" applyBorder="1" applyAlignment="1">
      <alignment horizontal="center"/>
    </xf>
    <xf numFmtId="0" fontId="40" fillId="0" borderId="69" xfId="0" applyFont="1" applyBorder="1" applyAlignment="1">
      <alignment horizontal="center" wrapText="1"/>
    </xf>
    <xf numFmtId="49" fontId="2" fillId="2" borderId="69" xfId="0" applyNumberFormat="1" applyFont="1" applyFill="1" applyBorder="1"/>
    <xf numFmtId="2" fontId="2" fillId="2" borderId="69" xfId="0" applyNumberFormat="1" applyFont="1" applyFill="1" applyBorder="1"/>
    <xf numFmtId="2" fontId="2" fillId="0" borderId="69" xfId="0" applyNumberFormat="1" applyFont="1" applyBorder="1" applyAlignment="1">
      <alignment horizontal="center"/>
    </xf>
    <xf numFmtId="0" fontId="27" fillId="0" borderId="13" xfId="0" applyFont="1" applyBorder="1" applyAlignment="1"/>
    <xf numFmtId="0" fontId="58" fillId="0" borderId="9" xfId="0" applyFont="1" applyBorder="1" applyAlignment="1">
      <alignment horizontal="center"/>
    </xf>
    <xf numFmtId="2" fontId="31" fillId="0" borderId="9" xfId="0" applyNumberFormat="1" applyFont="1" applyFill="1" applyBorder="1" applyAlignment="1">
      <alignment horizontal="left"/>
    </xf>
    <xf numFmtId="0" fontId="31" fillId="0" borderId="69" xfId="0" applyFont="1" applyBorder="1" applyAlignment="1">
      <alignment horizontal="center"/>
    </xf>
    <xf numFmtId="2" fontId="31" fillId="0" borderId="69" xfId="0" applyNumberFormat="1" applyFont="1" applyBorder="1" applyAlignment="1">
      <alignment horizontal="left"/>
    </xf>
    <xf numFmtId="0" fontId="31" fillId="0" borderId="69" xfId="0" applyFont="1" applyBorder="1" applyAlignment="1">
      <alignment horizontal="left"/>
    </xf>
    <xf numFmtId="0" fontId="27" fillId="0" borderId="11" xfId="0" applyFont="1" applyBorder="1" applyAlignment="1"/>
    <xf numFmtId="0" fontId="31" fillId="0" borderId="9" xfId="0" applyFont="1" applyFill="1" applyBorder="1" applyAlignment="1">
      <alignment horizontal="center"/>
    </xf>
    <xf numFmtId="0" fontId="31" fillId="0" borderId="9" xfId="0" applyFont="1" applyFill="1" applyBorder="1" applyAlignment="1">
      <alignment horizontal="left"/>
    </xf>
    <xf numFmtId="165" fontId="31" fillId="0" borderId="9" xfId="0" applyNumberFormat="1" applyFont="1" applyBorder="1" applyAlignment="1">
      <alignment horizontal="center"/>
    </xf>
    <xf numFmtId="2" fontId="31" fillId="0" borderId="9" xfId="0" applyNumberFormat="1" applyFont="1" applyBorder="1" applyAlignment="1">
      <alignment horizontal="center"/>
    </xf>
    <xf numFmtId="0" fontId="57" fillId="2" borderId="62" xfId="0" applyFont="1" applyFill="1" applyBorder="1" applyAlignment="1">
      <alignment horizontal="center"/>
    </xf>
    <xf numFmtId="49" fontId="57" fillId="0" borderId="62" xfId="0" applyNumberFormat="1" applyFont="1" applyBorder="1" applyAlignment="1">
      <alignment horizontal="center" vertical="center"/>
    </xf>
    <xf numFmtId="0" fontId="57" fillId="0" borderId="62" xfId="0" applyFont="1" applyBorder="1" applyAlignment="1">
      <alignment horizontal="center"/>
    </xf>
    <xf numFmtId="0" fontId="2" fillId="0" borderId="0" xfId="0" applyFont="1" applyAlignment="1">
      <alignment horizontal="center"/>
    </xf>
    <xf numFmtId="2" fontId="31" fillId="0" borderId="0" xfId="0" applyNumberFormat="1" applyFont="1"/>
    <xf numFmtId="165" fontId="31" fillId="0" borderId="9" xfId="0" applyNumberFormat="1" applyFont="1" applyBorder="1" applyAlignment="1">
      <alignment horizontal="left"/>
    </xf>
    <xf numFmtId="1" fontId="31" fillId="0" borderId="9" xfId="0" applyNumberFormat="1" applyFont="1" applyBorder="1" applyAlignment="1">
      <alignment horizontal="left"/>
    </xf>
    <xf numFmtId="1" fontId="31" fillId="0" borderId="69" xfId="0" applyNumberFormat="1" applyFont="1" applyBorder="1" applyAlignment="1">
      <alignment horizontal="left"/>
    </xf>
    <xf numFmtId="0" fontId="40" fillId="0" borderId="9" xfId="1" applyNumberFormat="1" applyFont="1" applyBorder="1" applyAlignment="1">
      <alignment horizontal="center" vertical="center" wrapText="1"/>
    </xf>
    <xf numFmtId="0" fontId="59" fillId="0" borderId="9" xfId="0" applyFont="1" applyBorder="1" applyAlignment="1">
      <alignment horizontal="center"/>
    </xf>
    <xf numFmtId="0" fontId="44" fillId="0" borderId="9" xfId="0" applyFont="1" applyBorder="1" applyAlignment="1">
      <alignment horizontal="center"/>
    </xf>
    <xf numFmtId="2" fontId="44" fillId="0" borderId="9" xfId="0" applyNumberFormat="1" applyFont="1" applyBorder="1" applyAlignment="1">
      <alignment horizontal="center"/>
    </xf>
    <xf numFmtId="0" fontId="59" fillId="0" borderId="18" xfId="0" applyFont="1" applyBorder="1" applyAlignment="1">
      <alignment horizontal="center"/>
    </xf>
    <xf numFmtId="0" fontId="59" fillId="2" borderId="23" xfId="0" applyFont="1" applyFill="1" applyBorder="1" applyAlignment="1">
      <alignment horizontal="center" vertical="center"/>
    </xf>
    <xf numFmtId="0" fontId="56" fillId="0" borderId="9" xfId="0" applyFont="1" applyBorder="1" applyAlignment="1">
      <alignment horizontal="center"/>
    </xf>
    <xf numFmtId="2" fontId="56" fillId="0" borderId="9" xfId="0" applyNumberFormat="1" applyFont="1" applyBorder="1" applyAlignment="1">
      <alignment horizontal="center"/>
    </xf>
    <xf numFmtId="0" fontId="60" fillId="2" borderId="10" xfId="0" applyFont="1" applyFill="1" applyBorder="1" applyAlignment="1">
      <alignment horizontal="center" vertical="center" wrapText="1"/>
    </xf>
    <xf numFmtId="49" fontId="60" fillId="0" borderId="10" xfId="0" applyNumberFormat="1" applyFont="1" applyBorder="1" applyAlignment="1">
      <alignment horizontal="center" vertical="center"/>
    </xf>
    <xf numFmtId="0" fontId="60" fillId="0" borderId="10" xfId="0" applyFont="1" applyBorder="1" applyAlignment="1">
      <alignment horizontal="center"/>
    </xf>
    <xf numFmtId="0" fontId="60" fillId="0" borderId="53" xfId="0" applyFont="1" applyBorder="1" applyAlignment="1">
      <alignment horizontal="center"/>
    </xf>
    <xf numFmtId="0" fontId="56" fillId="2" borderId="9" xfId="0" applyFont="1" applyFill="1" applyBorder="1" applyAlignment="1">
      <alignment horizontal="center"/>
    </xf>
    <xf numFmtId="2" fontId="59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57" fillId="2" borderId="10" xfId="0" applyNumberFormat="1" applyFont="1" applyFill="1" applyBorder="1" applyAlignment="1">
      <alignment horizontal="center"/>
    </xf>
    <xf numFmtId="0" fontId="56" fillId="0" borderId="9" xfId="0" applyFont="1" applyBorder="1" applyAlignment="1">
      <alignment horizontal="center" wrapText="1"/>
    </xf>
    <xf numFmtId="0" fontId="31" fillId="0" borderId="9" xfId="0" applyFont="1" applyBorder="1" applyAlignment="1">
      <alignment horizontal="center"/>
    </xf>
    <xf numFmtId="0" fontId="53" fillId="0" borderId="9" xfId="0" applyFont="1" applyBorder="1" applyAlignment="1">
      <alignment horizontal="center"/>
    </xf>
    <xf numFmtId="0" fontId="56" fillId="0" borderId="7" xfId="0" applyFont="1" applyBorder="1" applyAlignment="1">
      <alignment horizontal="left"/>
    </xf>
    <xf numFmtId="0" fontId="31" fillId="0" borderId="9" xfId="0" applyFont="1" applyBorder="1" applyAlignment="1">
      <alignment horizontal="center"/>
    </xf>
    <xf numFmtId="0" fontId="23" fillId="0" borderId="8" xfId="0" applyFont="1" applyBorder="1"/>
    <xf numFmtId="0" fontId="23" fillId="0" borderId="8" xfId="0" applyFont="1" applyBorder="1"/>
    <xf numFmtId="0" fontId="31" fillId="0" borderId="9" xfId="0" applyFont="1" applyBorder="1" applyAlignment="1">
      <alignment horizontal="center"/>
    </xf>
    <xf numFmtId="0" fontId="59" fillId="0" borderId="9" xfId="0" applyNumberFormat="1" applyFont="1" applyBorder="1" applyAlignment="1">
      <alignment horizontal="center"/>
    </xf>
    <xf numFmtId="0" fontId="60" fillId="2" borderId="10" xfId="0" applyNumberFormat="1" applyFont="1" applyFill="1" applyBorder="1" applyAlignment="1">
      <alignment horizontal="center" vertical="center" wrapText="1"/>
    </xf>
    <xf numFmtId="0" fontId="60" fillId="2" borderId="10" xfId="0" applyNumberFormat="1" applyFont="1" applyFill="1" applyBorder="1" applyAlignment="1">
      <alignment horizontal="center" wrapText="1"/>
    </xf>
    <xf numFmtId="0" fontId="60" fillId="0" borderId="10" xfId="0" applyNumberFormat="1" applyFont="1" applyBorder="1" applyAlignment="1">
      <alignment horizontal="center" vertical="center"/>
    </xf>
    <xf numFmtId="2" fontId="23" fillId="0" borderId="9" xfId="0" applyNumberFormat="1" applyFont="1" applyBorder="1" applyAlignment="1">
      <alignment horizontal="left" vertical="center"/>
    </xf>
    <xf numFmtId="0" fontId="1" fillId="2" borderId="9" xfId="0" applyFont="1" applyFill="1" applyBorder="1" applyAlignment="1">
      <alignment horizontal="center"/>
    </xf>
    <xf numFmtId="0" fontId="31" fillId="0" borderId="9" xfId="0" applyNumberFormat="1" applyFont="1" applyBorder="1" applyAlignment="1">
      <alignment horizontal="center"/>
    </xf>
    <xf numFmtId="0" fontId="57" fillId="2" borderId="10" xfId="0" applyNumberFormat="1" applyFont="1" applyFill="1" applyBorder="1" applyAlignment="1">
      <alignment horizontal="center" vertical="center" wrapText="1"/>
    </xf>
    <xf numFmtId="0" fontId="57" fillId="2" borderId="10" xfId="0" applyNumberFormat="1" applyFont="1" applyFill="1" applyBorder="1" applyAlignment="1">
      <alignment horizontal="center" wrapText="1"/>
    </xf>
    <xf numFmtId="1" fontId="31" fillId="0" borderId="9" xfId="0" applyNumberFormat="1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0" fillId="0" borderId="9" xfId="0" applyFont="1" applyBorder="1" applyAlignment="1"/>
    <xf numFmtId="0" fontId="30" fillId="0" borderId="18" xfId="0" applyFont="1" applyBorder="1" applyAlignment="1"/>
    <xf numFmtId="0" fontId="30" fillId="0" borderId="13" xfId="0" applyFont="1" applyBorder="1" applyAlignment="1"/>
    <xf numFmtId="0" fontId="30" fillId="0" borderId="7" xfId="0" applyFont="1" applyBorder="1" applyAlignment="1"/>
    <xf numFmtId="0" fontId="30" fillId="0" borderId="17" xfId="0" applyFont="1" applyBorder="1" applyAlignment="1"/>
    <xf numFmtId="2" fontId="31" fillId="0" borderId="9" xfId="0" applyNumberFormat="1" applyFont="1" applyFill="1" applyBorder="1" applyAlignment="1">
      <alignment horizontal="center"/>
    </xf>
    <xf numFmtId="1" fontId="31" fillId="0" borderId="69" xfId="0" applyNumberFormat="1" applyFont="1" applyBorder="1" applyAlignment="1">
      <alignment horizontal="center"/>
    </xf>
    <xf numFmtId="0" fontId="3" fillId="0" borderId="87" xfId="0" applyFont="1" applyBorder="1" applyAlignment="1">
      <alignment wrapText="1"/>
    </xf>
    <xf numFmtId="0" fontId="3" fillId="0" borderId="9" xfId="0" applyFont="1" applyBorder="1" applyAlignment="1">
      <alignment horizontal="center" wrapText="1"/>
    </xf>
    <xf numFmtId="0" fontId="34" fillId="0" borderId="0" xfId="0" applyFont="1" applyBorder="1" applyAlignment="1">
      <alignment horizontal="center"/>
    </xf>
    <xf numFmtId="0" fontId="23" fillId="0" borderId="0" xfId="0" applyFont="1"/>
    <xf numFmtId="0" fontId="61" fillId="0" borderId="0" xfId="0" applyFont="1" applyBorder="1" applyAlignment="1">
      <alignment horizontal="center"/>
    </xf>
    <xf numFmtId="0" fontId="61" fillId="0" borderId="7" xfId="0" applyFont="1" applyBorder="1" applyAlignment="1"/>
    <xf numFmtId="0" fontId="61" fillId="0" borderId="7" xfId="0" applyFont="1" applyBorder="1" applyAlignment="1">
      <alignment horizontal="center"/>
    </xf>
    <xf numFmtId="0" fontId="22" fillId="8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2" fillId="8" borderId="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" fontId="62" fillId="6" borderId="13" xfId="0" applyNumberFormat="1" applyFont="1" applyFill="1" applyBorder="1" applyAlignment="1">
      <alignment horizontal="center" vertical="center"/>
    </xf>
    <xf numFmtId="1" fontId="62" fillId="0" borderId="13" xfId="0" applyNumberFormat="1" applyFont="1" applyBorder="1" applyAlignment="1">
      <alignment horizontal="center" vertical="center"/>
    </xf>
    <xf numFmtId="0" fontId="23" fillId="8" borderId="13" xfId="0" applyFont="1" applyFill="1" applyBorder="1" applyAlignment="1">
      <alignment vertical="center"/>
    </xf>
    <xf numFmtId="0" fontId="23" fillId="8" borderId="7" xfId="0" applyFont="1" applyFill="1" applyBorder="1" applyAlignment="1">
      <alignment vertical="center"/>
    </xf>
    <xf numFmtId="0" fontId="23" fillId="8" borderId="12" xfId="0" applyFont="1" applyFill="1" applyBorder="1" applyAlignment="1">
      <alignment vertical="center"/>
    </xf>
    <xf numFmtId="1" fontId="62" fillId="0" borderId="9" xfId="0" applyNumberFormat="1" applyFont="1" applyBorder="1" applyAlignment="1">
      <alignment horizontal="center" vertical="center"/>
    </xf>
    <xf numFmtId="0" fontId="62" fillId="0" borderId="9" xfId="0" applyFont="1" applyBorder="1" applyAlignment="1">
      <alignment horizontal="center" vertical="center"/>
    </xf>
    <xf numFmtId="165" fontId="0" fillId="0" borderId="9" xfId="0" applyNumberFormat="1" applyBorder="1"/>
    <xf numFmtId="0" fontId="62" fillId="0" borderId="66" xfId="0" applyFont="1" applyBorder="1" applyAlignment="1">
      <alignment horizontal="center" vertical="center"/>
    </xf>
    <xf numFmtId="1" fontId="62" fillId="0" borderId="66" xfId="0" applyNumberFormat="1" applyFont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wrapText="1"/>
    </xf>
    <xf numFmtId="0" fontId="18" fillId="3" borderId="4" xfId="3" applyFill="1" applyBorder="1" applyAlignment="1">
      <alignment horizontal="center"/>
    </xf>
    <xf numFmtId="0" fontId="18" fillId="3" borderId="5" xfId="3" applyFill="1" applyBorder="1" applyAlignment="1">
      <alignment horizontal="center"/>
    </xf>
    <xf numFmtId="0" fontId="19" fillId="4" borderId="6" xfId="4" applyFill="1" applyBorder="1" applyAlignment="1" applyProtection="1">
      <alignment horizontal="center"/>
      <protection hidden="1"/>
    </xf>
    <xf numFmtId="0" fontId="19" fillId="4" borderId="7" xfId="4" applyFill="1" applyBorder="1" applyAlignment="1" applyProtection="1">
      <alignment horizontal="center"/>
      <protection hidden="1"/>
    </xf>
    <xf numFmtId="0" fontId="24" fillId="6" borderId="13" xfId="0" applyFont="1" applyFill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center" vertical="center" wrapText="1"/>
    </xf>
    <xf numFmtId="0" fontId="23" fillId="6" borderId="12" xfId="0" applyFont="1" applyFill="1" applyBorder="1" applyAlignment="1">
      <alignment horizontal="center" vertical="center" wrapText="1"/>
    </xf>
    <xf numFmtId="0" fontId="22" fillId="0" borderId="33" xfId="0" applyFont="1" applyBorder="1" applyAlignment="1">
      <alignment horizontal="center"/>
    </xf>
    <xf numFmtId="0" fontId="28" fillId="0" borderId="29" xfId="0" applyFont="1" applyBorder="1"/>
    <xf numFmtId="0" fontId="28" fillId="0" borderId="30" xfId="0" applyFont="1" applyBorder="1"/>
    <xf numFmtId="0" fontId="22" fillId="0" borderId="38" xfId="0" applyFont="1" applyBorder="1" applyAlignment="1">
      <alignment horizontal="center"/>
    </xf>
    <xf numFmtId="0" fontId="28" fillId="0" borderId="31" xfId="0" applyFont="1" applyBorder="1"/>
    <xf numFmtId="0" fontId="28" fillId="0" borderId="32" xfId="0" applyFont="1" applyBorder="1"/>
    <xf numFmtId="0" fontId="22" fillId="0" borderId="36" xfId="0" applyFont="1" applyBorder="1" applyAlignment="1">
      <alignment horizontal="center"/>
    </xf>
    <xf numFmtId="0" fontId="28" fillId="0" borderId="0" xfId="0" applyFont="1" applyBorder="1"/>
    <xf numFmtId="0" fontId="28" fillId="0" borderId="37" xfId="0" applyFont="1" applyBorder="1"/>
    <xf numFmtId="0" fontId="36" fillId="0" borderId="0" xfId="0" applyFont="1" applyBorder="1" applyAlignment="1">
      <alignment horizontal="center" vertical="top" wrapText="1"/>
    </xf>
    <xf numFmtId="0" fontId="36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top"/>
    </xf>
    <xf numFmtId="0" fontId="35" fillId="0" borderId="0" xfId="0" applyFont="1" applyBorder="1" applyAlignment="1">
      <alignment horizontal="center"/>
    </xf>
    <xf numFmtId="0" fontId="36" fillId="0" borderId="0" xfId="0" applyFont="1" applyBorder="1" applyAlignment="1">
      <alignment horizontal="left"/>
    </xf>
    <xf numFmtId="0" fontId="36" fillId="0" borderId="0" xfId="0" applyFont="1" applyBorder="1" applyAlignment="1"/>
    <xf numFmtId="0" fontId="38" fillId="0" borderId="0" xfId="0" applyFont="1" applyBorder="1" applyAlignment="1">
      <alignment horizontal="left"/>
    </xf>
    <xf numFmtId="0" fontId="36" fillId="0" borderId="33" xfId="0" applyFont="1" applyBorder="1" applyAlignment="1">
      <alignment horizontal="center" vertical="top" wrapText="1"/>
    </xf>
    <xf numFmtId="0" fontId="36" fillId="0" borderId="44" xfId="0" applyFont="1" applyBorder="1" applyAlignment="1">
      <alignment horizontal="center" vertical="top" wrapText="1"/>
    </xf>
    <xf numFmtId="0" fontId="36" fillId="0" borderId="34" xfId="0" applyFont="1" applyBorder="1" applyAlignment="1">
      <alignment horizontal="center" vertical="center" wrapText="1"/>
    </xf>
    <xf numFmtId="0" fontId="36" fillId="0" borderId="70" xfId="0" applyFont="1" applyBorder="1" applyAlignment="1">
      <alignment horizontal="center" vertical="center" wrapText="1"/>
    </xf>
    <xf numFmtId="0" fontId="36" fillId="0" borderId="36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36" fillId="0" borderId="38" xfId="0" applyFont="1" applyBorder="1" applyAlignment="1">
      <alignment horizontal="center" vertical="center" wrapText="1"/>
    </xf>
    <xf numFmtId="0" fontId="36" fillId="0" borderId="57" xfId="0" applyFont="1" applyBorder="1" applyAlignment="1">
      <alignment horizontal="center" vertical="center" wrapText="1"/>
    </xf>
    <xf numFmtId="0" fontId="33" fillId="0" borderId="45" xfId="0" applyFont="1" applyBorder="1" applyAlignment="1">
      <alignment vertical="top"/>
    </xf>
    <xf numFmtId="0" fontId="33" fillId="0" borderId="71" xfId="0" applyFont="1" applyBorder="1" applyAlignment="1">
      <alignment vertical="top"/>
    </xf>
    <xf numFmtId="0" fontId="33" fillId="0" borderId="34" xfId="0" applyFont="1" applyBorder="1" applyAlignment="1">
      <alignment vertical="top"/>
    </xf>
    <xf numFmtId="0" fontId="33" fillId="0" borderId="35" xfId="0" applyFont="1" applyBorder="1" applyAlignment="1">
      <alignment vertical="top"/>
    </xf>
    <xf numFmtId="0" fontId="33" fillId="0" borderId="72" xfId="0" applyFont="1" applyBorder="1" applyAlignment="1">
      <alignment vertical="top"/>
    </xf>
    <xf numFmtId="0" fontId="33" fillId="0" borderId="73" xfId="0" applyFont="1" applyBorder="1" applyAlignment="1">
      <alignment vertical="top"/>
    </xf>
    <xf numFmtId="0" fontId="33" fillId="0" borderId="39" xfId="0" applyFont="1" applyBorder="1" applyAlignment="1">
      <alignment vertical="top"/>
    </xf>
    <xf numFmtId="0" fontId="33" fillId="0" borderId="70" xfId="0" applyFont="1" applyBorder="1" applyAlignment="1">
      <alignment vertical="top"/>
    </xf>
    <xf numFmtId="0" fontId="33" fillId="0" borderId="74" xfId="0" applyFont="1" applyBorder="1" applyAlignment="1">
      <alignment vertical="top"/>
    </xf>
    <xf numFmtId="0" fontId="33" fillId="0" borderId="75" xfId="0" applyFont="1" applyBorder="1" applyAlignment="1">
      <alignment vertical="top"/>
    </xf>
    <xf numFmtId="0" fontId="35" fillId="0" borderId="43" xfId="0" applyFont="1" applyBorder="1" applyAlignment="1">
      <alignment horizontal="center"/>
    </xf>
    <xf numFmtId="0" fontId="35" fillId="0" borderId="29" xfId="0" applyFont="1" applyBorder="1" applyAlignment="1">
      <alignment horizontal="center"/>
    </xf>
    <xf numFmtId="0" fontId="35" fillId="0" borderId="44" xfId="0" applyFont="1" applyBorder="1" applyAlignment="1">
      <alignment horizontal="center"/>
    </xf>
    <xf numFmtId="0" fontId="36" fillId="0" borderId="34" xfId="0" applyFont="1" applyBorder="1" applyAlignment="1">
      <alignment horizontal="left"/>
    </xf>
    <xf numFmtId="0" fontId="36" fillId="0" borderId="35" xfId="0" applyFont="1" applyBorder="1" applyAlignment="1">
      <alignment horizontal="left"/>
    </xf>
    <xf numFmtId="0" fontId="36" fillId="0" borderId="33" xfId="0" applyFont="1" applyBorder="1" applyAlignment="1">
      <alignment horizontal="left"/>
    </xf>
    <xf numFmtId="0" fontId="36" fillId="0" borderId="44" xfId="0" applyFont="1" applyBorder="1" applyAlignment="1">
      <alignment horizontal="left"/>
    </xf>
    <xf numFmtId="0" fontId="36" fillId="0" borderId="31" xfId="0" applyFont="1" applyBorder="1" applyAlignment="1"/>
    <xf numFmtId="0" fontId="36" fillId="0" borderId="32" xfId="0" applyFont="1" applyBorder="1" applyAlignment="1"/>
    <xf numFmtId="0" fontId="38" fillId="0" borderId="33" xfId="0" applyFont="1" applyBorder="1" applyAlignment="1">
      <alignment horizontal="left"/>
    </xf>
    <xf numFmtId="0" fontId="38" fillId="0" borderId="44" xfId="0" applyFont="1" applyBorder="1" applyAlignment="1">
      <alignment horizontal="left"/>
    </xf>
    <xf numFmtId="0" fontId="34" fillId="0" borderId="77" xfId="0" applyFont="1" applyBorder="1" applyAlignment="1">
      <alignment horizontal="center"/>
    </xf>
    <xf numFmtId="0" fontId="34" fillId="0" borderId="60" xfId="0" applyFont="1" applyBorder="1" applyAlignment="1">
      <alignment horizontal="center"/>
    </xf>
    <xf numFmtId="0" fontId="34" fillId="0" borderId="63" xfId="0" applyFont="1" applyBorder="1" applyAlignment="1">
      <alignment horizontal="center"/>
    </xf>
    <xf numFmtId="0" fontId="35" fillId="0" borderId="33" xfId="0" applyFont="1" applyBorder="1" applyAlignment="1">
      <alignment horizontal="center"/>
    </xf>
    <xf numFmtId="0" fontId="36" fillId="0" borderId="33" xfId="0" applyFont="1" applyBorder="1" applyAlignment="1"/>
    <xf numFmtId="0" fontId="36" fillId="0" borderId="29" xfId="0" applyFont="1" applyBorder="1" applyAlignment="1"/>
    <xf numFmtId="0" fontId="36" fillId="0" borderId="44" xfId="0" applyFont="1" applyBorder="1" applyAlignment="1"/>
    <xf numFmtId="0" fontId="34" fillId="0" borderId="33" xfId="0" applyFont="1" applyBorder="1" applyAlignment="1">
      <alignment horizontal="center"/>
    </xf>
    <xf numFmtId="0" fontId="34" fillId="0" borderId="29" xfId="0" applyFont="1" applyBorder="1" applyAlignment="1">
      <alignment horizontal="center"/>
    </xf>
    <xf numFmtId="0" fontId="34" fillId="0" borderId="44" xfId="0" applyFont="1" applyBorder="1" applyAlignment="1">
      <alignment horizontal="center"/>
    </xf>
    <xf numFmtId="0" fontId="33" fillId="0" borderId="50" xfId="0" applyFont="1" applyBorder="1" applyAlignment="1">
      <alignment vertical="top"/>
    </xf>
    <xf numFmtId="0" fontId="33" fillId="0" borderId="38" xfId="0" applyFont="1" applyBorder="1" applyAlignment="1">
      <alignment vertical="top"/>
    </xf>
    <xf numFmtId="0" fontId="33" fillId="0" borderId="32" xfId="0" applyFont="1" applyBorder="1" applyAlignment="1">
      <alignment vertical="top"/>
    </xf>
    <xf numFmtId="0" fontId="33" fillId="0" borderId="31" xfId="0" applyFont="1" applyBorder="1" applyAlignment="1">
      <alignment vertical="top"/>
    </xf>
    <xf numFmtId="0" fontId="33" fillId="0" borderId="57" xfId="0" applyFont="1" applyBorder="1" applyAlignment="1">
      <alignment vertical="top"/>
    </xf>
    <xf numFmtId="0" fontId="35" fillId="0" borderId="81" xfId="0" applyFont="1" applyBorder="1" applyAlignment="1">
      <alignment horizontal="center"/>
    </xf>
    <xf numFmtId="0" fontId="36" fillId="0" borderId="81" xfId="0" applyFont="1" applyBorder="1" applyAlignment="1">
      <alignment horizontal="center"/>
    </xf>
    <xf numFmtId="0" fontId="36" fillId="0" borderId="29" xfId="0" applyFont="1" applyBorder="1" applyAlignment="1">
      <alignment horizontal="center"/>
    </xf>
    <xf numFmtId="0" fontId="36" fillId="0" borderId="44" xfId="0" applyFont="1" applyBorder="1" applyAlignment="1">
      <alignment horizontal="center"/>
    </xf>
    <xf numFmtId="0" fontId="35" fillId="0" borderId="81" xfId="0" applyFont="1" applyBorder="1" applyAlignment="1"/>
    <xf numFmtId="0" fontId="35" fillId="0" borderId="29" xfId="0" applyFont="1" applyBorder="1" applyAlignment="1"/>
    <xf numFmtId="0" fontId="35" fillId="0" borderId="44" xfId="0" applyFont="1" applyBorder="1" applyAlignment="1"/>
    <xf numFmtId="0" fontId="36" fillId="0" borderId="35" xfId="0" applyFont="1" applyBorder="1" applyAlignment="1">
      <alignment horizontal="center" vertical="center" wrapText="1"/>
    </xf>
    <xf numFmtId="0" fontId="36" fillId="0" borderId="37" xfId="0" applyFont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 wrapText="1"/>
    </xf>
    <xf numFmtId="0" fontId="33" fillId="0" borderId="11" xfId="0" applyFont="1" applyBorder="1" applyAlignment="1">
      <alignment vertical="top"/>
    </xf>
    <xf numFmtId="0" fontId="33" fillId="0" borderId="23" xfId="0" applyFont="1" applyBorder="1" applyAlignment="1">
      <alignment vertical="top"/>
    </xf>
    <xf numFmtId="0" fontId="36" fillId="0" borderId="30" xfId="0" applyFont="1" applyBorder="1" applyAlignment="1">
      <alignment horizontal="left"/>
    </xf>
    <xf numFmtId="0" fontId="38" fillId="0" borderId="30" xfId="0" applyFont="1" applyBorder="1" applyAlignment="1">
      <alignment horizontal="left"/>
    </xf>
    <xf numFmtId="0" fontId="36" fillId="0" borderId="30" xfId="0" applyFont="1" applyBorder="1" applyAlignment="1">
      <alignment horizontal="center" vertical="top" wrapText="1"/>
    </xf>
    <xf numFmtId="0" fontId="35" fillId="0" borderId="30" xfId="0" applyFont="1" applyBorder="1" applyAlignment="1">
      <alignment horizontal="center"/>
    </xf>
    <xf numFmtId="0" fontId="36" fillId="0" borderId="30" xfId="0" applyFont="1" applyBorder="1" applyAlignment="1"/>
    <xf numFmtId="0" fontId="36" fillId="0" borderId="22" xfId="0" applyFont="1" applyBorder="1" applyAlignment="1"/>
    <xf numFmtId="0" fontId="36" fillId="0" borderId="25" xfId="0" applyFont="1" applyBorder="1" applyAlignment="1"/>
    <xf numFmtId="0" fontId="36" fillId="0" borderId="9" xfId="0" applyFont="1" applyBorder="1" applyAlignment="1"/>
    <xf numFmtId="0" fontId="38" fillId="0" borderId="9" xfId="0" applyFont="1" applyBorder="1" applyAlignment="1">
      <alignment horizontal="left"/>
    </xf>
    <xf numFmtId="0" fontId="38" fillId="0" borderId="18" xfId="0" applyFont="1" applyBorder="1" applyAlignment="1">
      <alignment horizontal="left"/>
    </xf>
    <xf numFmtId="0" fontId="36" fillId="0" borderId="38" xfId="0" applyFont="1" applyBorder="1" applyAlignment="1">
      <alignment horizontal="center" vertical="top" wrapText="1"/>
    </xf>
    <xf numFmtId="0" fontId="36" fillId="0" borderId="57" xfId="0" applyFont="1" applyBorder="1" applyAlignment="1">
      <alignment horizontal="center" vertical="top" wrapText="1"/>
    </xf>
    <xf numFmtId="0" fontId="35" fillId="0" borderId="78" xfId="0" applyFont="1" applyBorder="1" applyAlignment="1">
      <alignment horizontal="center"/>
    </xf>
    <xf numFmtId="0" fontId="35" fillId="0" borderId="39" xfId="0" applyFont="1" applyBorder="1" applyAlignment="1">
      <alignment horizontal="center"/>
    </xf>
    <xf numFmtId="0" fontId="35" fillId="0" borderId="70" xfId="0" applyFont="1" applyBorder="1" applyAlignment="1">
      <alignment horizontal="center"/>
    </xf>
    <xf numFmtId="0" fontId="36" fillId="0" borderId="9" xfId="0" applyFont="1" applyBorder="1" applyAlignment="1">
      <alignment horizontal="left"/>
    </xf>
    <xf numFmtId="0" fontId="36" fillId="0" borderId="18" xfId="0" applyFont="1" applyBorder="1" applyAlignment="1">
      <alignment horizontal="left"/>
    </xf>
    <xf numFmtId="0" fontId="35" fillId="0" borderId="9" xfId="0" applyFont="1" applyBorder="1" applyAlignment="1">
      <alignment horizontal="center"/>
    </xf>
    <xf numFmtId="0" fontId="32" fillId="0" borderId="13" xfId="0" applyFont="1" applyBorder="1" applyAlignment="1">
      <alignment horizontal="left"/>
    </xf>
    <xf numFmtId="0" fontId="32" fillId="0" borderId="12" xfId="0" applyFont="1" applyBorder="1" applyAlignment="1">
      <alignment horizontal="left"/>
    </xf>
    <xf numFmtId="0" fontId="34" fillId="0" borderId="9" xfId="0" applyFont="1" applyBorder="1" applyAlignment="1">
      <alignment horizontal="center"/>
    </xf>
    <xf numFmtId="0" fontId="36" fillId="0" borderId="9" xfId="0" applyFont="1" applyBorder="1" applyAlignment="1">
      <alignment horizontal="center" vertical="top" wrapText="1"/>
    </xf>
    <xf numFmtId="0" fontId="6" fillId="0" borderId="33" xfId="0" applyFont="1" applyBorder="1" applyAlignment="1">
      <alignment horizontal="center"/>
    </xf>
    <xf numFmtId="0" fontId="9" fillId="0" borderId="29" xfId="0" applyFont="1" applyBorder="1"/>
    <xf numFmtId="0" fontId="9" fillId="0" borderId="30" xfId="0" applyFont="1" applyBorder="1"/>
    <xf numFmtId="0" fontId="9" fillId="0" borderId="44" xfId="0" applyFont="1" applyBorder="1"/>
    <xf numFmtId="0" fontId="16" fillId="0" borderId="38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0" fontId="9" fillId="0" borderId="60" xfId="0" applyFont="1" applyBorder="1"/>
    <xf numFmtId="0" fontId="9" fillId="0" borderId="63" xfId="0" applyFont="1" applyBorder="1"/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54" xfId="0" applyFont="1" applyBorder="1" applyAlignment="1">
      <alignment horizontal="center"/>
    </xf>
    <xf numFmtId="0" fontId="14" fillId="0" borderId="55" xfId="0" applyFont="1" applyBorder="1" applyAlignment="1">
      <alignment horizontal="center"/>
    </xf>
    <xf numFmtId="0" fontId="14" fillId="0" borderId="56" xfId="0" applyFont="1" applyBorder="1" applyAlignment="1">
      <alignment horizontal="center"/>
    </xf>
    <xf numFmtId="164" fontId="12" fillId="0" borderId="45" xfId="0" applyNumberFormat="1" applyFont="1" applyBorder="1" applyAlignment="1">
      <alignment horizontal="center" vertical="center"/>
    </xf>
    <xf numFmtId="0" fontId="13" fillId="0" borderId="47" xfId="0" applyFont="1" applyBorder="1"/>
    <xf numFmtId="0" fontId="13" fillId="0" borderId="50" xfId="0" applyFont="1" applyBorder="1"/>
    <xf numFmtId="164" fontId="12" fillId="0" borderId="47" xfId="0" applyNumberFormat="1" applyFont="1" applyBorder="1" applyAlignment="1">
      <alignment horizontal="center" vertical="center"/>
    </xf>
    <xf numFmtId="164" fontId="12" fillId="0" borderId="5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11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11" fillId="0" borderId="16" xfId="0" applyFont="1" applyBorder="1" applyAlignment="1"/>
    <xf numFmtId="0" fontId="12" fillId="0" borderId="43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12" fillId="0" borderId="43" xfId="0" applyFont="1" applyBorder="1" applyAlignment="1">
      <alignment horizontal="left" vertical="center"/>
    </xf>
    <xf numFmtId="0" fontId="13" fillId="0" borderId="29" xfId="0" applyFont="1" applyBorder="1"/>
    <xf numFmtId="0" fontId="13" fillId="0" borderId="44" xfId="0" applyFont="1" applyBorder="1"/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0" fontId="13" fillId="0" borderId="48" xfId="0" applyFont="1" applyBorder="1"/>
    <xf numFmtId="0" fontId="13" fillId="0" borderId="23" xfId="0" applyFont="1" applyBorder="1"/>
    <xf numFmtId="164" fontId="12" fillId="0" borderId="11" xfId="0" applyNumberFormat="1" applyFont="1" applyBorder="1" applyAlignment="1">
      <alignment horizontal="center" vertical="center" wrapText="1"/>
    </xf>
    <xf numFmtId="0" fontId="13" fillId="0" borderId="48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2" fontId="12" fillId="0" borderId="11" xfId="0" applyNumberFormat="1" applyFont="1" applyBorder="1" applyAlignment="1">
      <alignment horizontal="center" vertical="center" wrapText="1"/>
    </xf>
    <xf numFmtId="2" fontId="13" fillId="0" borderId="48" xfId="0" applyNumberFormat="1" applyFont="1" applyBorder="1" applyAlignment="1">
      <alignment vertical="center"/>
    </xf>
    <xf numFmtId="2" fontId="13" fillId="0" borderId="23" xfId="0" applyNumberFormat="1" applyFont="1" applyBorder="1" applyAlignment="1">
      <alignment vertical="center"/>
    </xf>
    <xf numFmtId="164" fontId="12" fillId="0" borderId="46" xfId="0" applyNumberFormat="1" applyFont="1" applyBorder="1" applyAlignment="1">
      <alignment horizontal="center" vertical="center" wrapText="1"/>
    </xf>
    <xf numFmtId="0" fontId="13" fillId="0" borderId="49" xfId="0" applyFont="1" applyBorder="1" applyAlignment="1">
      <alignment vertical="center"/>
    </xf>
    <xf numFmtId="0" fontId="13" fillId="0" borderId="51" xfId="0" applyFont="1" applyBorder="1" applyAlignment="1">
      <alignment vertical="center"/>
    </xf>
    <xf numFmtId="0" fontId="12" fillId="0" borderId="3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0" borderId="31" xfId="0" applyFont="1" applyBorder="1" applyAlignment="1">
      <alignment horizontal="left"/>
    </xf>
    <xf numFmtId="0" fontId="12" fillId="0" borderId="31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164" fontId="12" fillId="0" borderId="48" xfId="0" applyNumberFormat="1" applyFont="1" applyBorder="1" applyAlignment="1">
      <alignment horizontal="center" vertical="center"/>
    </xf>
    <xf numFmtId="164" fontId="12" fillId="0" borderId="23" xfId="0" applyNumberFormat="1" applyFont="1" applyBorder="1" applyAlignment="1">
      <alignment horizontal="center" vertical="center"/>
    </xf>
    <xf numFmtId="164" fontId="12" fillId="0" borderId="48" xfId="0" applyNumberFormat="1" applyFont="1" applyBorder="1" applyAlignment="1">
      <alignment horizontal="center" vertical="center" wrapText="1"/>
    </xf>
    <xf numFmtId="164" fontId="12" fillId="0" borderId="23" xfId="0" applyNumberFormat="1" applyFont="1" applyBorder="1" applyAlignment="1">
      <alignment horizontal="center" vertical="center" wrapText="1"/>
    </xf>
    <xf numFmtId="2" fontId="12" fillId="0" borderId="48" xfId="0" applyNumberFormat="1" applyFont="1" applyBorder="1" applyAlignment="1">
      <alignment horizontal="center" vertical="center" wrapText="1"/>
    </xf>
    <xf numFmtId="2" fontId="12" fillId="0" borderId="23" xfId="0" applyNumberFormat="1" applyFont="1" applyBorder="1" applyAlignment="1">
      <alignment horizontal="center" vertical="center" wrapText="1"/>
    </xf>
    <xf numFmtId="164" fontId="12" fillId="0" borderId="49" xfId="0" applyNumberFormat="1" applyFont="1" applyBorder="1" applyAlignment="1">
      <alignment horizontal="center" vertical="center" wrapText="1"/>
    </xf>
    <xf numFmtId="164" fontId="12" fillId="0" borderId="51" xfId="0" applyNumberFormat="1" applyFont="1" applyBorder="1" applyAlignment="1">
      <alignment horizontal="center" vertical="center" wrapText="1"/>
    </xf>
    <xf numFmtId="0" fontId="14" fillId="0" borderId="31" xfId="0" applyFont="1" applyBorder="1" applyAlignment="1"/>
    <xf numFmtId="0" fontId="14" fillId="0" borderId="32" xfId="0" applyFont="1" applyBorder="1" applyAlignment="1"/>
    <xf numFmtId="0" fontId="11" fillId="0" borderId="41" xfId="0" applyFont="1" applyBorder="1" applyAlignment="1"/>
    <xf numFmtId="0" fontId="11" fillId="0" borderId="42" xfId="0" applyFont="1" applyBorder="1" applyAlignment="1"/>
    <xf numFmtId="0" fontId="13" fillId="0" borderId="0" xfId="0" applyFont="1" applyBorder="1"/>
    <xf numFmtId="0" fontId="12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12" fillId="0" borderId="43" xfId="0" applyFont="1" applyBorder="1" applyAlignment="1">
      <alignment horizontal="left" vertical="center" wrapText="1"/>
    </xf>
    <xf numFmtId="0" fontId="13" fillId="0" borderId="29" xfId="0" applyFont="1" applyBorder="1" applyAlignment="1">
      <alignment wrapText="1"/>
    </xf>
    <xf numFmtId="0" fontId="13" fillId="0" borderId="44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3" fillId="0" borderId="33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39" fillId="0" borderId="33" xfId="0" applyFont="1" applyBorder="1" applyAlignment="1">
      <alignment horizontal="center"/>
    </xf>
    <xf numFmtId="0" fontId="41" fillId="0" borderId="81" xfId="0" applyFont="1" applyBorder="1" applyAlignment="1">
      <alignment horizontal="center"/>
    </xf>
    <xf numFmtId="0" fontId="41" fillId="0" borderId="29" xfId="0" applyFont="1" applyBorder="1" applyAlignment="1">
      <alignment horizontal="center"/>
    </xf>
    <xf numFmtId="0" fontId="41" fillId="0" borderId="0" xfId="0" applyFont="1" applyBorder="1" applyAlignment="1">
      <alignment vertical="top"/>
    </xf>
    <xf numFmtId="0" fontId="41" fillId="0" borderId="11" xfId="0" applyFont="1" applyBorder="1" applyAlignment="1">
      <alignment vertical="top"/>
    </xf>
    <xf numFmtId="0" fontId="41" fillId="0" borderId="23" xfId="0" applyFont="1" applyBorder="1" applyAlignment="1">
      <alignment vertical="top"/>
    </xf>
    <xf numFmtId="0" fontId="41" fillId="0" borderId="34" xfId="0" applyFont="1" applyBorder="1" applyAlignment="1">
      <alignment vertical="top"/>
    </xf>
    <xf numFmtId="0" fontId="41" fillId="0" borderId="35" xfId="0" applyFont="1" applyBorder="1" applyAlignment="1">
      <alignment vertical="top"/>
    </xf>
    <xf numFmtId="0" fontId="41" fillId="0" borderId="38" xfId="0" applyFont="1" applyBorder="1" applyAlignment="1">
      <alignment vertical="top"/>
    </xf>
    <xf numFmtId="0" fontId="41" fillId="0" borderId="32" xfId="0" applyFont="1" applyBorder="1" applyAlignment="1">
      <alignment vertical="top"/>
    </xf>
    <xf numFmtId="0" fontId="41" fillId="0" borderId="3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41" fillId="0" borderId="0" xfId="0" applyFont="1" applyBorder="1" applyAlignment="1">
      <alignment horizontal="center"/>
    </xf>
    <xf numFmtId="0" fontId="41" fillId="0" borderId="0" xfId="0" applyFont="1" applyBorder="1" applyAlignment="1"/>
    <xf numFmtId="0" fontId="41" fillId="0" borderId="0" xfId="0" applyFont="1" applyBorder="1" applyAlignment="1">
      <alignment horizontal="center" vertical="top" wrapText="1"/>
    </xf>
    <xf numFmtId="0" fontId="41" fillId="0" borderId="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left"/>
    </xf>
    <xf numFmtId="0" fontId="41" fillId="0" borderId="33" xfId="0" applyFont="1" applyBorder="1" applyAlignment="1">
      <alignment horizontal="center" vertical="top" wrapText="1"/>
    </xf>
    <xf numFmtId="0" fontId="41" fillId="0" borderId="30" xfId="0" applyFont="1" applyBorder="1" applyAlignment="1">
      <alignment horizontal="center" vertical="top" wrapText="1"/>
    </xf>
    <xf numFmtId="0" fontId="41" fillId="0" borderId="34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wrapText="1"/>
    </xf>
    <xf numFmtId="0" fontId="41" fillId="0" borderId="36" xfId="0" applyFont="1" applyBorder="1" applyAlignment="1">
      <alignment horizontal="center" vertical="center" wrapText="1"/>
    </xf>
    <xf numFmtId="0" fontId="41" fillId="0" borderId="37" xfId="0" applyFont="1" applyBorder="1" applyAlignment="1">
      <alignment horizontal="center" vertical="center" wrapText="1"/>
    </xf>
    <xf numFmtId="0" fontId="41" fillId="0" borderId="38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33" xfId="0" applyFont="1" applyBorder="1" applyAlignment="1">
      <alignment horizontal="center"/>
    </xf>
    <xf numFmtId="0" fontId="41" fillId="0" borderId="30" xfId="0" applyFont="1" applyBorder="1" applyAlignment="1">
      <alignment horizontal="center"/>
    </xf>
    <xf numFmtId="0" fontId="41" fillId="0" borderId="33" xfId="0" applyFont="1" applyBorder="1" applyAlignment="1"/>
    <xf numFmtId="0" fontId="41" fillId="0" borderId="29" xfId="0" applyFont="1" applyBorder="1" applyAlignment="1"/>
    <xf numFmtId="0" fontId="41" fillId="0" borderId="30" xfId="0" applyFont="1" applyBorder="1" applyAlignment="1"/>
    <xf numFmtId="0" fontId="41" fillId="0" borderId="48" xfId="0" applyFont="1" applyBorder="1" applyAlignment="1">
      <alignment vertical="top"/>
    </xf>
    <xf numFmtId="0" fontId="41" fillId="0" borderId="36" xfId="0" applyFont="1" applyBorder="1" applyAlignment="1">
      <alignment vertical="top"/>
    </xf>
    <xf numFmtId="0" fontId="41" fillId="0" borderId="37" xfId="0" applyFont="1" applyBorder="1" applyAlignment="1">
      <alignment vertical="top"/>
    </xf>
    <xf numFmtId="0" fontId="41" fillId="0" borderId="34" xfId="0" applyFont="1" applyBorder="1" applyAlignment="1">
      <alignment horizontal="center"/>
    </xf>
    <xf numFmtId="0" fontId="41" fillId="0" borderId="39" xfId="0" applyFont="1" applyBorder="1" applyAlignment="1">
      <alignment horizontal="center"/>
    </xf>
    <xf numFmtId="0" fontId="41" fillId="0" borderId="35" xfId="0" applyFont="1" applyBorder="1" applyAlignment="1">
      <alignment horizontal="center"/>
    </xf>
    <xf numFmtId="0" fontId="41" fillId="0" borderId="34" xfId="0" applyFont="1" applyBorder="1" applyAlignment="1">
      <alignment horizontal="left"/>
    </xf>
    <xf numFmtId="0" fontId="41" fillId="0" borderId="35" xfId="0" applyFont="1" applyBorder="1" applyAlignment="1">
      <alignment horizontal="left"/>
    </xf>
    <xf numFmtId="0" fontId="41" fillId="0" borderId="33" xfId="0" applyFont="1" applyBorder="1" applyAlignment="1">
      <alignment horizontal="left"/>
    </xf>
    <xf numFmtId="0" fontId="41" fillId="0" borderId="30" xfId="0" applyFont="1" applyBorder="1" applyAlignment="1">
      <alignment horizontal="left"/>
    </xf>
    <xf numFmtId="0" fontId="41" fillId="0" borderId="31" xfId="0" applyFont="1" applyBorder="1" applyAlignment="1"/>
    <xf numFmtId="0" fontId="41" fillId="0" borderId="32" xfId="0" applyFont="1" applyBorder="1" applyAlignment="1"/>
    <xf numFmtId="0" fontId="41" fillId="0" borderId="9" xfId="0" applyFont="1" applyBorder="1" applyAlignment="1">
      <alignment horizontal="center" vertical="center" wrapText="1"/>
    </xf>
    <xf numFmtId="0" fontId="41" fillId="0" borderId="9" xfId="0" applyFont="1" applyBorder="1" applyAlignment="1">
      <alignment horizontal="left"/>
    </xf>
    <xf numFmtId="0" fontId="41" fillId="0" borderId="9" xfId="0" applyFont="1" applyBorder="1" applyAlignment="1"/>
    <xf numFmtId="0" fontId="41" fillId="0" borderId="9" xfId="0" applyFont="1" applyBorder="1" applyAlignment="1">
      <alignment horizontal="center" vertical="top" wrapText="1"/>
    </xf>
    <xf numFmtId="0" fontId="42" fillId="0" borderId="0" xfId="0" applyFont="1" applyAlignment="1"/>
    <xf numFmtId="0" fontId="41" fillId="0" borderId="0" xfId="0" applyFont="1" applyAlignment="1">
      <alignment vertical="top"/>
    </xf>
    <xf numFmtId="0" fontId="3" fillId="0" borderId="9" xfId="0" applyFont="1" applyBorder="1" applyAlignment="1">
      <alignment horizontal="center" wrapText="1"/>
    </xf>
    <xf numFmtId="0" fontId="39" fillId="0" borderId="9" xfId="0" applyFont="1" applyBorder="1" applyAlignment="1">
      <alignment horizontal="center" wrapText="1"/>
    </xf>
    <xf numFmtId="0" fontId="62" fillId="0" borderId="13" xfId="0" applyFont="1" applyBorder="1" applyAlignment="1">
      <alignment horizontal="center" vertical="center"/>
    </xf>
    <xf numFmtId="0" fontId="62" fillId="0" borderId="7" xfId="0" applyFont="1" applyBorder="1" applyAlignment="1">
      <alignment horizontal="center" vertical="center"/>
    </xf>
    <xf numFmtId="0" fontId="62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5" fillId="0" borderId="13" xfId="0" applyFont="1" applyBorder="1" applyAlignment="1">
      <alignment horizontal="center"/>
    </xf>
    <xf numFmtId="0" fontId="55" fillId="0" borderId="7" xfId="0" applyFont="1" applyBorder="1" applyAlignment="1">
      <alignment horizontal="center"/>
    </xf>
    <xf numFmtId="0" fontId="55" fillId="0" borderId="12" xfId="0" applyFont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44" fillId="0" borderId="84" xfId="0" applyFont="1" applyBorder="1" applyAlignment="1">
      <alignment horizontal="center"/>
    </xf>
    <xf numFmtId="0" fontId="44" fillId="0" borderId="82" xfId="0" applyFont="1" applyBorder="1" applyAlignment="1">
      <alignment horizontal="center"/>
    </xf>
    <xf numFmtId="0" fontId="44" fillId="0" borderId="85" xfId="0" applyFont="1" applyBorder="1" applyAlignment="1">
      <alignment horizontal="center"/>
    </xf>
    <xf numFmtId="0" fontId="45" fillId="0" borderId="8" xfId="0" applyFont="1" applyBorder="1" applyAlignment="1">
      <alignment horizontal="center"/>
    </xf>
    <xf numFmtId="0" fontId="45" fillId="0" borderId="9" xfId="0" applyFont="1" applyBorder="1" applyAlignment="1">
      <alignment horizontal="center"/>
    </xf>
    <xf numFmtId="0" fontId="45" fillId="0" borderId="18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44" fillId="0" borderId="83" xfId="0" applyFont="1" applyBorder="1" applyAlignment="1">
      <alignment horizontal="center"/>
    </xf>
    <xf numFmtId="0" fontId="23" fillId="0" borderId="1" xfId="0" applyFont="1" applyBorder="1" applyAlignment="1">
      <alignment horizontal="left"/>
    </xf>
    <xf numFmtId="0" fontId="23" fillId="0" borderId="2" xfId="0" applyFont="1" applyBorder="1" applyAlignment="1">
      <alignment horizontal="left"/>
    </xf>
    <xf numFmtId="0" fontId="23" fillId="0" borderId="20" xfId="0" applyFont="1" applyBorder="1" applyAlignment="1">
      <alignment horizontal="left"/>
    </xf>
    <xf numFmtId="0" fontId="23" fillId="0" borderId="21" xfId="0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3" fillId="0" borderId="24" xfId="0" applyFont="1" applyBorder="1" applyAlignment="1">
      <alignment horizontal="left"/>
    </xf>
    <xf numFmtId="0" fontId="23" fillId="0" borderId="4" xfId="0" applyFont="1" applyBorder="1" applyAlignment="1">
      <alignment horizontal="left"/>
    </xf>
    <xf numFmtId="0" fontId="23" fillId="0" borderId="5" xfId="0" applyFont="1" applyBorder="1" applyAlignment="1">
      <alignment horizontal="left"/>
    </xf>
    <xf numFmtId="0" fontId="23" fillId="0" borderId="25" xfId="0" applyFont="1" applyBorder="1" applyAlignment="1">
      <alignment horizontal="left"/>
    </xf>
    <xf numFmtId="0" fontId="32" fillId="0" borderId="13" xfId="0" applyFont="1" applyBorder="1" applyAlignment="1">
      <alignment horizontal="center"/>
    </xf>
    <xf numFmtId="0" fontId="32" fillId="0" borderId="7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18" xfId="0" applyFont="1" applyBorder="1" applyAlignment="1">
      <alignment horizontal="left"/>
    </xf>
    <xf numFmtId="0" fontId="23" fillId="0" borderId="8" xfId="0" applyFont="1" applyBorder="1"/>
    <xf numFmtId="0" fontId="23" fillId="0" borderId="9" xfId="0" applyFont="1" applyBorder="1"/>
    <xf numFmtId="0" fontId="32" fillId="0" borderId="9" xfId="0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23" fillId="0" borderId="6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3" fillId="0" borderId="12" xfId="0" applyFont="1" applyBorder="1" applyAlignment="1">
      <alignment horizontal="left"/>
    </xf>
    <xf numFmtId="0" fontId="32" fillId="0" borderId="12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8" xfId="0" applyFont="1" applyBorder="1" applyAlignment="1">
      <alignment horizontal="left"/>
    </xf>
    <xf numFmtId="0" fontId="23" fillId="0" borderId="9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23" fillId="0" borderId="17" xfId="0" applyFont="1" applyBorder="1" applyAlignment="1">
      <alignment horizontal="left"/>
    </xf>
    <xf numFmtId="0" fontId="30" fillId="0" borderId="13" xfId="0" applyFont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51" fillId="0" borderId="8" xfId="0" applyFont="1" applyBorder="1" applyAlignment="1">
      <alignment horizontal="center"/>
    </xf>
    <xf numFmtId="0" fontId="51" fillId="0" borderId="9" xfId="0" applyFont="1" applyBorder="1" applyAlignment="1">
      <alignment horizontal="center"/>
    </xf>
    <xf numFmtId="0" fontId="51" fillId="0" borderId="13" xfId="0" applyFont="1" applyBorder="1" applyAlignment="1">
      <alignment horizontal="center"/>
    </xf>
    <xf numFmtId="0" fontId="51" fillId="0" borderId="7" xfId="0" applyFont="1" applyBorder="1" applyAlignment="1">
      <alignment horizontal="center"/>
    </xf>
    <xf numFmtId="0" fontId="51" fillId="0" borderId="17" xfId="0" applyFont="1" applyBorder="1" applyAlignment="1">
      <alignment horizontal="center"/>
    </xf>
    <xf numFmtId="14" fontId="30" fillId="0" borderId="13" xfId="0" applyNumberFormat="1" applyFont="1" applyBorder="1" applyAlignment="1">
      <alignment horizontal="center"/>
    </xf>
    <xf numFmtId="0" fontId="49" fillId="0" borderId="9" xfId="0" applyFont="1" applyBorder="1" applyAlignment="1">
      <alignment wrapText="1"/>
    </xf>
    <xf numFmtId="0" fontId="23" fillId="0" borderId="9" xfId="0" applyFont="1" applyBorder="1" applyAlignment="1">
      <alignment horizontal="left" vertical="center"/>
    </xf>
    <xf numFmtId="0" fontId="23" fillId="0" borderId="8" xfId="0" applyFont="1" applyBorder="1" applyAlignment="1">
      <alignment horizontal="center" vertical="center"/>
    </xf>
    <xf numFmtId="0" fontId="52" fillId="0" borderId="9" xfId="0" applyFont="1" applyBorder="1" applyAlignment="1">
      <alignment horizontal="center"/>
    </xf>
    <xf numFmtId="0" fontId="52" fillId="0" borderId="13" xfId="0" applyFont="1" applyBorder="1" applyAlignment="1">
      <alignment horizontal="center"/>
    </xf>
    <xf numFmtId="0" fontId="52" fillId="0" borderId="12" xfId="0" applyFont="1" applyBorder="1" applyAlignment="1">
      <alignment horizontal="center"/>
    </xf>
    <xf numFmtId="0" fontId="23" fillId="0" borderId="86" xfId="0" applyFont="1" applyBorder="1" applyAlignment="1">
      <alignment horizontal="left"/>
    </xf>
    <xf numFmtId="0" fontId="23" fillId="0" borderId="3" xfId="0" applyFont="1" applyBorder="1" applyAlignment="1">
      <alignment horizontal="left"/>
    </xf>
    <xf numFmtId="0" fontId="52" fillId="0" borderId="15" xfId="0" applyFont="1" applyBorder="1" applyAlignment="1">
      <alignment horizontal="center"/>
    </xf>
    <xf numFmtId="0" fontId="52" fillId="0" borderId="15" xfId="0" applyFont="1" applyFill="1" applyBorder="1" applyAlignment="1">
      <alignment horizontal="center"/>
    </xf>
    <xf numFmtId="0" fontId="56" fillId="0" borderId="13" xfId="0" applyFont="1" applyBorder="1" applyAlignment="1">
      <alignment horizontal="center" wrapText="1"/>
    </xf>
    <xf numFmtId="0" fontId="56" fillId="0" borderId="12" xfId="0" applyFont="1" applyBorder="1" applyAlignment="1">
      <alignment horizontal="center" wrapText="1"/>
    </xf>
    <xf numFmtId="0" fontId="59" fillId="0" borderId="13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14" fontId="32" fillId="0" borderId="13" xfId="0" applyNumberFormat="1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53" fillId="0" borderId="9" xfId="0" applyFont="1" applyBorder="1" applyAlignment="1">
      <alignment horizontal="center"/>
    </xf>
    <xf numFmtId="0" fontId="23" fillId="0" borderId="6" xfId="0" applyFont="1" applyBorder="1"/>
    <xf numFmtId="0" fontId="23" fillId="0" borderId="12" xfId="0" applyFont="1" applyBorder="1"/>
    <xf numFmtId="0" fontId="23" fillId="0" borderId="4" xfId="0" applyFont="1" applyBorder="1" applyAlignment="1"/>
    <xf numFmtId="0" fontId="23" fillId="0" borderId="5" xfId="0" applyFont="1" applyBorder="1" applyAlignment="1"/>
    <xf numFmtId="0" fontId="23" fillId="0" borderId="25" xfId="0" applyFont="1" applyBorder="1" applyAlignment="1"/>
    <xf numFmtId="0" fontId="3" fillId="0" borderId="7" xfId="0" applyFont="1" applyBorder="1" applyAlignment="1">
      <alignment horizontal="center" wrapText="1"/>
    </xf>
    <xf numFmtId="0" fontId="39" fillId="0" borderId="7" xfId="0" applyFont="1" applyBorder="1" applyAlignment="1">
      <alignment horizontal="center" wrapText="1"/>
    </xf>
    <xf numFmtId="0" fontId="3" fillId="0" borderId="88" xfId="0" applyFont="1" applyBorder="1" applyAlignment="1">
      <alignment horizontal="center" wrapText="1"/>
    </xf>
    <xf numFmtId="0" fontId="3" fillId="0" borderId="82" xfId="0" applyFont="1" applyBorder="1" applyAlignment="1">
      <alignment horizontal="center" wrapText="1"/>
    </xf>
    <xf numFmtId="0" fontId="3" fillId="0" borderId="8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9" fillId="0" borderId="6" xfId="0" applyFont="1" applyBorder="1" applyAlignment="1">
      <alignment horizontal="center" wrapText="1"/>
    </xf>
    <xf numFmtId="0" fontId="39" fillId="0" borderId="1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8" xfId="0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80" xfId="0" applyFont="1" applyBorder="1"/>
    <xf numFmtId="0" fontId="22" fillId="0" borderId="62" xfId="0" applyFont="1" applyBorder="1" applyAlignment="1"/>
    <xf numFmtId="0" fontId="3" fillId="0" borderId="15" xfId="0" applyFont="1" applyBorder="1" applyAlignment="1">
      <alignment horizontal="center" wrapText="1"/>
    </xf>
    <xf numFmtId="0" fontId="3" fillId="0" borderId="15" xfId="0" applyFont="1" applyBorder="1" applyAlignment="1">
      <alignment horizontal="center"/>
    </xf>
    <xf numFmtId="0" fontId="3" fillId="0" borderId="19" xfId="0" applyFont="1" applyBorder="1" applyAlignment="1">
      <alignment wrapText="1"/>
    </xf>
  </cellXfs>
  <cellStyles count="5">
    <cellStyle name="Currency" xfId="1" builtinId="4"/>
    <cellStyle name="Heading 1" xfId="3" builtinId="16"/>
    <cellStyle name="Heading 2" xfId="4" builtinId="17"/>
    <cellStyle name="Hyperlink" xfId="2" builtinId="8"/>
    <cellStyle name="Normal" xfId="0" builtinId="0"/>
  </cellStyles>
  <dxfs count="1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71550" cy="1076325"/>
    <xdr:pic>
      <xdr:nvPicPr>
        <xdr:cNvPr id="2" name="image10.jpg"/>
        <xdr:cNvPicPr preferRelativeResize="0"/>
      </xdr:nvPicPr>
      <xdr:blipFill>
        <a:stretch>
          <a:fillRect/>
        </a:stretch>
      </xdr:blipFill>
      <xdr:spPr>
        <a:xfrm>
          <a:off x="0" y="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0</xdr:row>
      <xdr:rowOff>66676</xdr:rowOff>
    </xdr:from>
    <xdr:ext cx="990600" cy="1066800"/>
    <xdr:pic>
      <xdr:nvPicPr>
        <xdr:cNvPr id="3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0" y="66676"/>
          <a:ext cx="990600" cy="1066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21</xdr:row>
      <xdr:rowOff>114300</xdr:rowOff>
    </xdr:from>
    <xdr:ext cx="971550" cy="1076325"/>
    <xdr:pic>
      <xdr:nvPicPr>
        <xdr:cNvPr id="4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531495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43</xdr:row>
      <xdr:rowOff>19050</xdr:rowOff>
    </xdr:from>
    <xdr:ext cx="971550" cy="1076325"/>
    <xdr:pic>
      <xdr:nvPicPr>
        <xdr:cNvPr id="5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1066800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123825</xdr:colOff>
      <xdr:row>65</xdr:row>
      <xdr:rowOff>9525</xdr:rowOff>
    </xdr:from>
    <xdr:ext cx="971550" cy="1076325"/>
    <xdr:pic>
      <xdr:nvPicPr>
        <xdr:cNvPr id="6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8625" y="16106775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104775</xdr:colOff>
      <xdr:row>85</xdr:row>
      <xdr:rowOff>171450</xdr:rowOff>
    </xdr:from>
    <xdr:ext cx="971550" cy="1076325"/>
    <xdr:pic>
      <xdr:nvPicPr>
        <xdr:cNvPr id="7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9575" y="2122170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106</xdr:row>
      <xdr:rowOff>180975</xdr:rowOff>
    </xdr:from>
    <xdr:ext cx="971550" cy="1076325"/>
    <xdr:pic>
      <xdr:nvPicPr>
        <xdr:cNvPr id="8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50" y="26431875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129</xdr:row>
      <xdr:rowOff>19050</xdr:rowOff>
    </xdr:from>
    <xdr:ext cx="971550" cy="1076325"/>
    <xdr:pic>
      <xdr:nvPicPr>
        <xdr:cNvPr id="9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50" y="3196590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151</xdr:row>
      <xdr:rowOff>0</xdr:rowOff>
    </xdr:from>
    <xdr:ext cx="971550" cy="1076325"/>
    <xdr:pic>
      <xdr:nvPicPr>
        <xdr:cNvPr id="10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3739515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172</xdr:row>
      <xdr:rowOff>0</xdr:rowOff>
    </xdr:from>
    <xdr:ext cx="971550" cy="1076325"/>
    <xdr:pic>
      <xdr:nvPicPr>
        <xdr:cNvPr id="11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4259580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193</xdr:row>
      <xdr:rowOff>190500</xdr:rowOff>
    </xdr:from>
    <xdr:ext cx="971550" cy="1076325"/>
    <xdr:pic>
      <xdr:nvPicPr>
        <xdr:cNvPr id="12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4798695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216</xdr:row>
      <xdr:rowOff>0</xdr:rowOff>
    </xdr:from>
    <xdr:ext cx="971550" cy="1076325"/>
    <xdr:pic>
      <xdr:nvPicPr>
        <xdr:cNvPr id="13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5349240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238</xdr:row>
      <xdr:rowOff>19050</xdr:rowOff>
    </xdr:from>
    <xdr:ext cx="971550" cy="1076325"/>
    <xdr:pic>
      <xdr:nvPicPr>
        <xdr:cNvPr id="14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5895975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123825</xdr:colOff>
      <xdr:row>260</xdr:row>
      <xdr:rowOff>9525</xdr:rowOff>
    </xdr:from>
    <xdr:ext cx="971550" cy="1076325"/>
    <xdr:pic>
      <xdr:nvPicPr>
        <xdr:cNvPr id="15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8625" y="64398525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282</xdr:row>
      <xdr:rowOff>0</xdr:rowOff>
    </xdr:from>
    <xdr:ext cx="971550" cy="1076325"/>
    <xdr:pic>
      <xdr:nvPicPr>
        <xdr:cNvPr id="16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6983730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303</xdr:row>
      <xdr:rowOff>9525</xdr:rowOff>
    </xdr:from>
    <xdr:ext cx="971550" cy="1076325"/>
    <xdr:pic>
      <xdr:nvPicPr>
        <xdr:cNvPr id="17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50" y="75047475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123825</xdr:colOff>
      <xdr:row>324</xdr:row>
      <xdr:rowOff>9525</xdr:rowOff>
    </xdr:from>
    <xdr:ext cx="971550" cy="1076325"/>
    <xdr:pic>
      <xdr:nvPicPr>
        <xdr:cNvPr id="18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8625" y="80248125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98425</xdr:colOff>
      <xdr:row>345</xdr:row>
      <xdr:rowOff>155575</xdr:rowOff>
    </xdr:from>
    <xdr:ext cx="971550" cy="1076325"/>
    <xdr:pic>
      <xdr:nvPicPr>
        <xdr:cNvPr id="19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3225" y="85594825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104775</xdr:colOff>
      <xdr:row>366</xdr:row>
      <xdr:rowOff>0</xdr:rowOff>
    </xdr:from>
    <xdr:ext cx="971550" cy="1076325"/>
    <xdr:pic>
      <xdr:nvPicPr>
        <xdr:cNvPr id="20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9575" y="9063990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387</xdr:row>
      <xdr:rowOff>177800</xdr:rowOff>
    </xdr:from>
    <xdr:ext cx="971550" cy="1076325"/>
    <xdr:pic>
      <xdr:nvPicPr>
        <xdr:cNvPr id="21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1475" y="9601835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408</xdr:row>
      <xdr:rowOff>19050</xdr:rowOff>
    </xdr:from>
    <xdr:ext cx="971550" cy="1076325"/>
    <xdr:pic>
      <xdr:nvPicPr>
        <xdr:cNvPr id="22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10106025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111125</xdr:colOff>
      <xdr:row>429</xdr:row>
      <xdr:rowOff>171451</xdr:rowOff>
    </xdr:from>
    <xdr:ext cx="971550" cy="1162050"/>
    <xdr:pic>
      <xdr:nvPicPr>
        <xdr:cNvPr id="23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5925" y="106413301"/>
          <a:ext cx="971550" cy="1162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450</xdr:row>
      <xdr:rowOff>104775</xdr:rowOff>
    </xdr:from>
    <xdr:ext cx="971550" cy="1076325"/>
    <xdr:pic>
      <xdr:nvPicPr>
        <xdr:cNvPr id="24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1475" y="111547275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38099</xdr:colOff>
      <xdr:row>471</xdr:row>
      <xdr:rowOff>22225</xdr:rowOff>
    </xdr:from>
    <xdr:ext cx="1019175" cy="1158875"/>
    <xdr:pic>
      <xdr:nvPicPr>
        <xdr:cNvPr id="25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899" y="116665375"/>
          <a:ext cx="1019175" cy="1158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104775</xdr:colOff>
      <xdr:row>513</xdr:row>
      <xdr:rowOff>0</xdr:rowOff>
    </xdr:from>
    <xdr:ext cx="971550" cy="1076325"/>
    <xdr:pic>
      <xdr:nvPicPr>
        <xdr:cNvPr id="26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9575" y="12704445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123825</xdr:colOff>
      <xdr:row>534</xdr:row>
      <xdr:rowOff>0</xdr:rowOff>
    </xdr:from>
    <xdr:ext cx="971550" cy="1076325"/>
    <xdr:pic>
      <xdr:nvPicPr>
        <xdr:cNvPr id="27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8625" y="13224510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555</xdr:row>
      <xdr:rowOff>146050</xdr:rowOff>
    </xdr:from>
    <xdr:ext cx="971550" cy="1076325"/>
    <xdr:pic>
      <xdr:nvPicPr>
        <xdr:cNvPr id="28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1475" y="13759180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9524</xdr:colOff>
      <xdr:row>575</xdr:row>
      <xdr:rowOff>247649</xdr:rowOff>
    </xdr:from>
    <xdr:ext cx="1076326" cy="1266825"/>
    <xdr:pic>
      <xdr:nvPicPr>
        <xdr:cNvPr id="29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4" y="142646399"/>
          <a:ext cx="1076326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492</xdr:row>
      <xdr:rowOff>38100</xdr:rowOff>
    </xdr:from>
    <xdr:ext cx="971550" cy="1076325"/>
    <xdr:pic>
      <xdr:nvPicPr>
        <xdr:cNvPr id="30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1475" y="12188190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0</xdr:row>
      <xdr:rowOff>66676</xdr:rowOff>
    </xdr:from>
    <xdr:ext cx="990600" cy="1066800"/>
    <xdr:pic>
      <xdr:nvPicPr>
        <xdr:cNvPr id="31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0" y="66676"/>
          <a:ext cx="990600" cy="1066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21</xdr:row>
      <xdr:rowOff>114300</xdr:rowOff>
    </xdr:from>
    <xdr:ext cx="971550" cy="1076325"/>
    <xdr:pic>
      <xdr:nvPicPr>
        <xdr:cNvPr id="32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531495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43</xdr:row>
      <xdr:rowOff>19050</xdr:rowOff>
    </xdr:from>
    <xdr:ext cx="971550" cy="1076325"/>
    <xdr:pic>
      <xdr:nvPicPr>
        <xdr:cNvPr id="33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1066800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123825</xdr:colOff>
      <xdr:row>65</xdr:row>
      <xdr:rowOff>9525</xdr:rowOff>
    </xdr:from>
    <xdr:ext cx="971550" cy="1076325"/>
    <xdr:pic>
      <xdr:nvPicPr>
        <xdr:cNvPr id="34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8625" y="16106775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104775</xdr:colOff>
      <xdr:row>85</xdr:row>
      <xdr:rowOff>171450</xdr:rowOff>
    </xdr:from>
    <xdr:ext cx="971550" cy="1076325"/>
    <xdr:pic>
      <xdr:nvPicPr>
        <xdr:cNvPr id="35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9575" y="2122170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106</xdr:row>
      <xdr:rowOff>180975</xdr:rowOff>
    </xdr:from>
    <xdr:ext cx="971550" cy="1076325"/>
    <xdr:pic>
      <xdr:nvPicPr>
        <xdr:cNvPr id="36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50" y="26431875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129</xdr:row>
      <xdr:rowOff>19050</xdr:rowOff>
    </xdr:from>
    <xdr:ext cx="971550" cy="1076325"/>
    <xdr:pic>
      <xdr:nvPicPr>
        <xdr:cNvPr id="37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50" y="3196590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151</xdr:row>
      <xdr:rowOff>0</xdr:rowOff>
    </xdr:from>
    <xdr:ext cx="971550" cy="1076325"/>
    <xdr:pic>
      <xdr:nvPicPr>
        <xdr:cNvPr id="38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3739515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172</xdr:row>
      <xdr:rowOff>0</xdr:rowOff>
    </xdr:from>
    <xdr:ext cx="971550" cy="1076325"/>
    <xdr:pic>
      <xdr:nvPicPr>
        <xdr:cNvPr id="39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4259580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193</xdr:row>
      <xdr:rowOff>190500</xdr:rowOff>
    </xdr:from>
    <xdr:ext cx="971550" cy="1076325"/>
    <xdr:pic>
      <xdr:nvPicPr>
        <xdr:cNvPr id="40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4798695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216</xdr:row>
      <xdr:rowOff>0</xdr:rowOff>
    </xdr:from>
    <xdr:ext cx="971550" cy="1076325"/>
    <xdr:pic>
      <xdr:nvPicPr>
        <xdr:cNvPr id="41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5349240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238</xdr:row>
      <xdr:rowOff>19050</xdr:rowOff>
    </xdr:from>
    <xdr:ext cx="971550" cy="1076325"/>
    <xdr:pic>
      <xdr:nvPicPr>
        <xdr:cNvPr id="42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5895975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123825</xdr:colOff>
      <xdr:row>260</xdr:row>
      <xdr:rowOff>9525</xdr:rowOff>
    </xdr:from>
    <xdr:ext cx="971550" cy="1076325"/>
    <xdr:pic>
      <xdr:nvPicPr>
        <xdr:cNvPr id="43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8625" y="64398525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282</xdr:row>
      <xdr:rowOff>0</xdr:rowOff>
    </xdr:from>
    <xdr:ext cx="971550" cy="1076325"/>
    <xdr:pic>
      <xdr:nvPicPr>
        <xdr:cNvPr id="44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6983730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303</xdr:row>
      <xdr:rowOff>9525</xdr:rowOff>
    </xdr:from>
    <xdr:ext cx="971550" cy="1076325"/>
    <xdr:pic>
      <xdr:nvPicPr>
        <xdr:cNvPr id="45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50" y="75047475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123825</xdr:colOff>
      <xdr:row>324</xdr:row>
      <xdr:rowOff>9525</xdr:rowOff>
    </xdr:from>
    <xdr:ext cx="971550" cy="1076325"/>
    <xdr:pic>
      <xdr:nvPicPr>
        <xdr:cNvPr id="46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8625" y="80248125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98425</xdr:colOff>
      <xdr:row>345</xdr:row>
      <xdr:rowOff>155575</xdr:rowOff>
    </xdr:from>
    <xdr:ext cx="971550" cy="1076325"/>
    <xdr:pic>
      <xdr:nvPicPr>
        <xdr:cNvPr id="47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3225" y="85594825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104775</xdr:colOff>
      <xdr:row>366</xdr:row>
      <xdr:rowOff>0</xdr:rowOff>
    </xdr:from>
    <xdr:ext cx="971550" cy="1076325"/>
    <xdr:pic>
      <xdr:nvPicPr>
        <xdr:cNvPr id="48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9575" y="9063990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387</xdr:row>
      <xdr:rowOff>177800</xdr:rowOff>
    </xdr:from>
    <xdr:ext cx="971550" cy="1076325"/>
    <xdr:pic>
      <xdr:nvPicPr>
        <xdr:cNvPr id="49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1475" y="9601835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408</xdr:row>
      <xdr:rowOff>19050</xdr:rowOff>
    </xdr:from>
    <xdr:ext cx="971550" cy="1076325"/>
    <xdr:pic>
      <xdr:nvPicPr>
        <xdr:cNvPr id="50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10106025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111125</xdr:colOff>
      <xdr:row>429</xdr:row>
      <xdr:rowOff>171451</xdr:rowOff>
    </xdr:from>
    <xdr:ext cx="971550" cy="1162050"/>
    <xdr:pic>
      <xdr:nvPicPr>
        <xdr:cNvPr id="51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5925" y="106413301"/>
          <a:ext cx="971550" cy="1162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450</xdr:row>
      <xdr:rowOff>104775</xdr:rowOff>
    </xdr:from>
    <xdr:ext cx="971550" cy="1076325"/>
    <xdr:pic>
      <xdr:nvPicPr>
        <xdr:cNvPr id="52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1475" y="111547275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38099</xdr:colOff>
      <xdr:row>471</xdr:row>
      <xdr:rowOff>22225</xdr:rowOff>
    </xdr:from>
    <xdr:ext cx="1019175" cy="1158875"/>
    <xdr:pic>
      <xdr:nvPicPr>
        <xdr:cNvPr id="53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899" y="116665375"/>
          <a:ext cx="1019175" cy="1158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104775</xdr:colOff>
      <xdr:row>513</xdr:row>
      <xdr:rowOff>0</xdr:rowOff>
    </xdr:from>
    <xdr:ext cx="971550" cy="1076325"/>
    <xdr:pic>
      <xdr:nvPicPr>
        <xdr:cNvPr id="54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9575" y="12704445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123825</xdr:colOff>
      <xdr:row>534</xdr:row>
      <xdr:rowOff>0</xdr:rowOff>
    </xdr:from>
    <xdr:ext cx="971550" cy="1076325"/>
    <xdr:pic>
      <xdr:nvPicPr>
        <xdr:cNvPr id="55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8625" y="13224510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555</xdr:row>
      <xdr:rowOff>146050</xdr:rowOff>
    </xdr:from>
    <xdr:ext cx="971550" cy="1076325"/>
    <xdr:pic>
      <xdr:nvPicPr>
        <xdr:cNvPr id="56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1475" y="13759180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9524</xdr:colOff>
      <xdr:row>575</xdr:row>
      <xdr:rowOff>247649</xdr:rowOff>
    </xdr:from>
    <xdr:ext cx="1076326" cy="1266825"/>
    <xdr:pic>
      <xdr:nvPicPr>
        <xdr:cNvPr id="57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4" y="142646399"/>
          <a:ext cx="1076326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492</xdr:row>
      <xdr:rowOff>38100</xdr:rowOff>
    </xdr:from>
    <xdr:ext cx="971550" cy="1076325"/>
    <xdr:pic>
      <xdr:nvPicPr>
        <xdr:cNvPr id="58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1475" y="121881900"/>
          <a:ext cx="971550" cy="10763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76325" cy="8572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76325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47</xdr:row>
      <xdr:rowOff>0</xdr:rowOff>
    </xdr:from>
    <xdr:ext cx="1076325" cy="88011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3390245"/>
          <a:ext cx="1076325" cy="88011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94</xdr:row>
      <xdr:rowOff>0</xdr:rowOff>
    </xdr:from>
    <xdr:ext cx="1076325" cy="85725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368885"/>
          <a:ext cx="1076325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141</xdr:row>
      <xdr:rowOff>0</xdr:rowOff>
    </xdr:from>
    <xdr:ext cx="1076325" cy="857250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924865"/>
          <a:ext cx="1076325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187</xdr:row>
      <xdr:rowOff>0</xdr:rowOff>
    </xdr:from>
    <xdr:ext cx="1076325" cy="857250"/>
    <xdr:pic>
      <xdr:nvPicPr>
        <xdr:cNvPr id="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3783865"/>
          <a:ext cx="1076325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234</xdr:row>
      <xdr:rowOff>0</xdr:rowOff>
    </xdr:from>
    <xdr:ext cx="1076325" cy="857250"/>
    <xdr:pic>
      <xdr:nvPicPr>
        <xdr:cNvPr id="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9063870"/>
          <a:ext cx="1076325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283</xdr:row>
      <xdr:rowOff>0</xdr:rowOff>
    </xdr:from>
    <xdr:ext cx="1076325" cy="857250"/>
    <xdr:pic>
      <xdr:nvPicPr>
        <xdr:cNvPr id="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4995385"/>
          <a:ext cx="1076325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330</xdr:row>
      <xdr:rowOff>0</xdr:rowOff>
    </xdr:from>
    <xdr:ext cx="1076325" cy="857250"/>
    <xdr:pic>
      <xdr:nvPicPr>
        <xdr:cNvPr id="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00561140"/>
          <a:ext cx="1076325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376</xdr:row>
      <xdr:rowOff>0</xdr:rowOff>
    </xdr:from>
    <xdr:ext cx="1076325" cy="857250"/>
    <xdr:pic>
      <xdr:nvPicPr>
        <xdr:cNvPr id="1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6149755"/>
          <a:ext cx="1076325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423</xdr:row>
      <xdr:rowOff>0</xdr:rowOff>
    </xdr:from>
    <xdr:ext cx="1076325" cy="857250"/>
    <xdr:pic>
      <xdr:nvPicPr>
        <xdr:cNvPr id="11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31467860"/>
          <a:ext cx="1076325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470</xdr:row>
      <xdr:rowOff>0</xdr:rowOff>
    </xdr:from>
    <xdr:ext cx="1076325" cy="857250"/>
    <xdr:pic>
      <xdr:nvPicPr>
        <xdr:cNvPr id="1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46805015"/>
          <a:ext cx="1076325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517</xdr:row>
      <xdr:rowOff>0</xdr:rowOff>
    </xdr:from>
    <xdr:ext cx="1076325" cy="857250"/>
    <xdr:pic>
      <xdr:nvPicPr>
        <xdr:cNvPr id="1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62123120"/>
          <a:ext cx="1076325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563</xdr:row>
      <xdr:rowOff>0</xdr:rowOff>
    </xdr:from>
    <xdr:ext cx="1076325" cy="857250"/>
    <xdr:pic>
      <xdr:nvPicPr>
        <xdr:cNvPr id="1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77172620"/>
          <a:ext cx="1076325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610</xdr:row>
      <xdr:rowOff>0</xdr:rowOff>
    </xdr:from>
    <xdr:ext cx="1076325" cy="857250"/>
    <xdr:pic>
      <xdr:nvPicPr>
        <xdr:cNvPr id="1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2366900"/>
          <a:ext cx="1076325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658</xdr:row>
      <xdr:rowOff>0</xdr:rowOff>
    </xdr:from>
    <xdr:ext cx="1076325" cy="857250"/>
    <xdr:pic>
      <xdr:nvPicPr>
        <xdr:cNvPr id="1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07925035"/>
          <a:ext cx="1076325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707</xdr:row>
      <xdr:rowOff>0</xdr:rowOff>
    </xdr:from>
    <xdr:ext cx="1076325" cy="857250"/>
    <xdr:pic>
      <xdr:nvPicPr>
        <xdr:cNvPr id="1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24041335"/>
          <a:ext cx="1076325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754</xdr:row>
      <xdr:rowOff>0</xdr:rowOff>
    </xdr:from>
    <xdr:ext cx="1076325" cy="857250"/>
    <xdr:pic>
      <xdr:nvPicPr>
        <xdr:cNvPr id="1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9624235"/>
          <a:ext cx="1076325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801</xdr:row>
      <xdr:rowOff>0</xdr:rowOff>
    </xdr:from>
    <xdr:ext cx="1076325" cy="857250"/>
    <xdr:pic>
      <xdr:nvPicPr>
        <xdr:cNvPr id="1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4847090"/>
          <a:ext cx="1076325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847</xdr:row>
      <xdr:rowOff>0</xdr:rowOff>
    </xdr:from>
    <xdr:ext cx="1076325" cy="857250"/>
    <xdr:pic>
      <xdr:nvPicPr>
        <xdr:cNvPr id="2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70161385"/>
          <a:ext cx="1076325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894</xdr:row>
      <xdr:rowOff>0</xdr:rowOff>
    </xdr:from>
    <xdr:ext cx="1076325" cy="857250"/>
    <xdr:pic>
      <xdr:nvPicPr>
        <xdr:cNvPr id="21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403290"/>
          <a:ext cx="1076325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942</xdr:row>
      <xdr:rowOff>0</xdr:rowOff>
    </xdr:from>
    <xdr:ext cx="1076325" cy="857250"/>
    <xdr:pic>
      <xdr:nvPicPr>
        <xdr:cNvPr id="2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01264320"/>
          <a:ext cx="1076325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989</xdr:row>
      <xdr:rowOff>0</xdr:rowOff>
    </xdr:from>
    <xdr:ext cx="1076325" cy="857250"/>
    <xdr:pic>
      <xdr:nvPicPr>
        <xdr:cNvPr id="2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16900560"/>
          <a:ext cx="1076325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1036</xdr:row>
      <xdr:rowOff>0</xdr:rowOff>
    </xdr:from>
    <xdr:ext cx="1076325" cy="857250"/>
    <xdr:pic>
      <xdr:nvPicPr>
        <xdr:cNvPr id="2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44753565"/>
          <a:ext cx="1076325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1083</xdr:row>
      <xdr:rowOff>0</xdr:rowOff>
    </xdr:from>
    <xdr:ext cx="1076325" cy="857250"/>
    <xdr:pic>
      <xdr:nvPicPr>
        <xdr:cNvPr id="2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60033570"/>
          <a:ext cx="1076325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1130</xdr:row>
      <xdr:rowOff>0</xdr:rowOff>
    </xdr:from>
    <xdr:ext cx="1076325" cy="857250"/>
    <xdr:pic>
      <xdr:nvPicPr>
        <xdr:cNvPr id="2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75370725"/>
          <a:ext cx="1076325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1176</xdr:row>
      <xdr:rowOff>0</xdr:rowOff>
    </xdr:from>
    <xdr:ext cx="1076325" cy="857250"/>
    <xdr:pic>
      <xdr:nvPicPr>
        <xdr:cNvPr id="2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90629775"/>
          <a:ext cx="1076325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1223</xdr:row>
      <xdr:rowOff>0</xdr:rowOff>
    </xdr:from>
    <xdr:ext cx="1076325" cy="857250"/>
    <xdr:pic>
      <xdr:nvPicPr>
        <xdr:cNvPr id="2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05995505"/>
          <a:ext cx="1076325" cy="8572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71550" cy="1076325"/>
    <xdr:pic>
      <xdr:nvPicPr>
        <xdr:cNvPr id="2" name="image10.jpg"/>
        <xdr:cNvPicPr preferRelativeResize="0"/>
      </xdr:nvPicPr>
      <xdr:blipFill>
        <a:stretch>
          <a:fillRect/>
        </a:stretch>
      </xdr:blipFill>
      <xdr:spPr>
        <a:xfrm>
          <a:off x="0" y="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123825</xdr:colOff>
      <xdr:row>65</xdr:row>
      <xdr:rowOff>9525</xdr:rowOff>
    </xdr:from>
    <xdr:ext cx="971550" cy="1076325"/>
    <xdr:pic>
      <xdr:nvPicPr>
        <xdr:cNvPr id="6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8625" y="16106775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104775</xdr:colOff>
      <xdr:row>85</xdr:row>
      <xdr:rowOff>171450</xdr:rowOff>
    </xdr:from>
    <xdr:ext cx="971550" cy="1076325"/>
    <xdr:pic>
      <xdr:nvPicPr>
        <xdr:cNvPr id="7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9575" y="2122170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106</xdr:row>
      <xdr:rowOff>180975</xdr:rowOff>
    </xdr:from>
    <xdr:ext cx="971550" cy="1076325"/>
    <xdr:pic>
      <xdr:nvPicPr>
        <xdr:cNvPr id="8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50" y="26431875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129</xdr:row>
      <xdr:rowOff>19050</xdr:rowOff>
    </xdr:from>
    <xdr:ext cx="971550" cy="1076325"/>
    <xdr:pic>
      <xdr:nvPicPr>
        <xdr:cNvPr id="9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50" y="3196590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151</xdr:row>
      <xdr:rowOff>0</xdr:rowOff>
    </xdr:from>
    <xdr:ext cx="971550" cy="1076325"/>
    <xdr:pic>
      <xdr:nvPicPr>
        <xdr:cNvPr id="10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3739515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172</xdr:row>
      <xdr:rowOff>0</xdr:rowOff>
    </xdr:from>
    <xdr:ext cx="971550" cy="1076325"/>
    <xdr:pic>
      <xdr:nvPicPr>
        <xdr:cNvPr id="11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4259580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193</xdr:row>
      <xdr:rowOff>190500</xdr:rowOff>
    </xdr:from>
    <xdr:ext cx="971550" cy="1076325"/>
    <xdr:pic>
      <xdr:nvPicPr>
        <xdr:cNvPr id="12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4798695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216</xdr:row>
      <xdr:rowOff>0</xdr:rowOff>
    </xdr:from>
    <xdr:ext cx="971550" cy="1076325"/>
    <xdr:pic>
      <xdr:nvPicPr>
        <xdr:cNvPr id="13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5349240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238</xdr:row>
      <xdr:rowOff>19050</xdr:rowOff>
    </xdr:from>
    <xdr:ext cx="971550" cy="1076325"/>
    <xdr:pic>
      <xdr:nvPicPr>
        <xdr:cNvPr id="14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5895975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123825</xdr:colOff>
      <xdr:row>260</xdr:row>
      <xdr:rowOff>9525</xdr:rowOff>
    </xdr:from>
    <xdr:ext cx="971550" cy="1076325"/>
    <xdr:pic>
      <xdr:nvPicPr>
        <xdr:cNvPr id="15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8625" y="64398525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282</xdr:row>
      <xdr:rowOff>0</xdr:rowOff>
    </xdr:from>
    <xdr:ext cx="971550" cy="1076325"/>
    <xdr:pic>
      <xdr:nvPicPr>
        <xdr:cNvPr id="16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6983730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303</xdr:row>
      <xdr:rowOff>9525</xdr:rowOff>
    </xdr:from>
    <xdr:ext cx="971550" cy="1076325"/>
    <xdr:pic>
      <xdr:nvPicPr>
        <xdr:cNvPr id="17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50" y="75047475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123825</xdr:colOff>
      <xdr:row>324</xdr:row>
      <xdr:rowOff>9525</xdr:rowOff>
    </xdr:from>
    <xdr:ext cx="971550" cy="1076325"/>
    <xdr:pic>
      <xdr:nvPicPr>
        <xdr:cNvPr id="18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8625" y="80248125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98425</xdr:colOff>
      <xdr:row>345</xdr:row>
      <xdr:rowOff>155575</xdr:rowOff>
    </xdr:from>
    <xdr:ext cx="971550" cy="1076325"/>
    <xdr:pic>
      <xdr:nvPicPr>
        <xdr:cNvPr id="19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3225" y="85594825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104775</xdr:colOff>
      <xdr:row>366</xdr:row>
      <xdr:rowOff>0</xdr:rowOff>
    </xdr:from>
    <xdr:ext cx="971550" cy="1076325"/>
    <xdr:pic>
      <xdr:nvPicPr>
        <xdr:cNvPr id="20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9575" y="9063990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387</xdr:row>
      <xdr:rowOff>177800</xdr:rowOff>
    </xdr:from>
    <xdr:ext cx="971550" cy="1076325"/>
    <xdr:pic>
      <xdr:nvPicPr>
        <xdr:cNvPr id="21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1475" y="9601835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408</xdr:row>
      <xdr:rowOff>19050</xdr:rowOff>
    </xdr:from>
    <xdr:ext cx="971550" cy="1076325"/>
    <xdr:pic>
      <xdr:nvPicPr>
        <xdr:cNvPr id="22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10106025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111125</xdr:colOff>
      <xdr:row>429</xdr:row>
      <xdr:rowOff>171451</xdr:rowOff>
    </xdr:from>
    <xdr:ext cx="971550" cy="1162050"/>
    <xdr:pic>
      <xdr:nvPicPr>
        <xdr:cNvPr id="23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5925" y="106413301"/>
          <a:ext cx="971550" cy="1162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450</xdr:row>
      <xdr:rowOff>104775</xdr:rowOff>
    </xdr:from>
    <xdr:ext cx="971550" cy="1076325"/>
    <xdr:pic>
      <xdr:nvPicPr>
        <xdr:cNvPr id="24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1475" y="111547275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38099</xdr:colOff>
      <xdr:row>471</xdr:row>
      <xdr:rowOff>22225</xdr:rowOff>
    </xdr:from>
    <xdr:ext cx="1019175" cy="1158875"/>
    <xdr:pic>
      <xdr:nvPicPr>
        <xdr:cNvPr id="25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899" y="116665375"/>
          <a:ext cx="1019175" cy="1158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104775</xdr:colOff>
      <xdr:row>513</xdr:row>
      <xdr:rowOff>0</xdr:rowOff>
    </xdr:from>
    <xdr:ext cx="971550" cy="1076325"/>
    <xdr:pic>
      <xdr:nvPicPr>
        <xdr:cNvPr id="26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9575" y="12704445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123825</xdr:colOff>
      <xdr:row>534</xdr:row>
      <xdr:rowOff>0</xdr:rowOff>
    </xdr:from>
    <xdr:ext cx="971550" cy="1076325"/>
    <xdr:pic>
      <xdr:nvPicPr>
        <xdr:cNvPr id="27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8625" y="13224510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555</xdr:row>
      <xdr:rowOff>146050</xdr:rowOff>
    </xdr:from>
    <xdr:ext cx="971550" cy="1076325"/>
    <xdr:pic>
      <xdr:nvPicPr>
        <xdr:cNvPr id="28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1475" y="13759180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9524</xdr:colOff>
      <xdr:row>575</xdr:row>
      <xdr:rowOff>247649</xdr:rowOff>
    </xdr:from>
    <xdr:ext cx="1076326" cy="1266825"/>
    <xdr:pic>
      <xdr:nvPicPr>
        <xdr:cNvPr id="29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4" y="142646399"/>
          <a:ext cx="1076326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492</xdr:row>
      <xdr:rowOff>38100</xdr:rowOff>
    </xdr:from>
    <xdr:ext cx="971550" cy="1076325"/>
    <xdr:pic>
      <xdr:nvPicPr>
        <xdr:cNvPr id="30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1475" y="12188190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123825</xdr:colOff>
      <xdr:row>65</xdr:row>
      <xdr:rowOff>9525</xdr:rowOff>
    </xdr:from>
    <xdr:ext cx="971550" cy="1076325"/>
    <xdr:pic>
      <xdr:nvPicPr>
        <xdr:cNvPr id="34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8625" y="16106775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104775</xdr:colOff>
      <xdr:row>85</xdr:row>
      <xdr:rowOff>171450</xdr:rowOff>
    </xdr:from>
    <xdr:ext cx="971550" cy="1076325"/>
    <xdr:pic>
      <xdr:nvPicPr>
        <xdr:cNvPr id="35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9575" y="2122170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106</xdr:row>
      <xdr:rowOff>180975</xdr:rowOff>
    </xdr:from>
    <xdr:ext cx="971550" cy="1076325"/>
    <xdr:pic>
      <xdr:nvPicPr>
        <xdr:cNvPr id="36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50" y="26431875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129</xdr:row>
      <xdr:rowOff>19050</xdr:rowOff>
    </xdr:from>
    <xdr:ext cx="971550" cy="1076325"/>
    <xdr:pic>
      <xdr:nvPicPr>
        <xdr:cNvPr id="37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50" y="3196590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151</xdr:row>
      <xdr:rowOff>0</xdr:rowOff>
    </xdr:from>
    <xdr:ext cx="971550" cy="1076325"/>
    <xdr:pic>
      <xdr:nvPicPr>
        <xdr:cNvPr id="38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3739515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172</xdr:row>
      <xdr:rowOff>0</xdr:rowOff>
    </xdr:from>
    <xdr:ext cx="971550" cy="1076325"/>
    <xdr:pic>
      <xdr:nvPicPr>
        <xdr:cNvPr id="39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4259580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193</xdr:row>
      <xdr:rowOff>190500</xdr:rowOff>
    </xdr:from>
    <xdr:ext cx="971550" cy="1076325"/>
    <xdr:pic>
      <xdr:nvPicPr>
        <xdr:cNvPr id="40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4798695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216</xdr:row>
      <xdr:rowOff>0</xdr:rowOff>
    </xdr:from>
    <xdr:ext cx="971550" cy="1076325"/>
    <xdr:pic>
      <xdr:nvPicPr>
        <xdr:cNvPr id="41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5349240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238</xdr:row>
      <xdr:rowOff>19050</xdr:rowOff>
    </xdr:from>
    <xdr:ext cx="971550" cy="1076325"/>
    <xdr:pic>
      <xdr:nvPicPr>
        <xdr:cNvPr id="42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5895975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123825</xdr:colOff>
      <xdr:row>260</xdr:row>
      <xdr:rowOff>9525</xdr:rowOff>
    </xdr:from>
    <xdr:ext cx="971550" cy="1076325"/>
    <xdr:pic>
      <xdr:nvPicPr>
        <xdr:cNvPr id="43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8625" y="64398525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282</xdr:row>
      <xdr:rowOff>0</xdr:rowOff>
    </xdr:from>
    <xdr:ext cx="971550" cy="1076325"/>
    <xdr:pic>
      <xdr:nvPicPr>
        <xdr:cNvPr id="44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6983730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303</xdr:row>
      <xdr:rowOff>9525</xdr:rowOff>
    </xdr:from>
    <xdr:ext cx="971550" cy="1076325"/>
    <xdr:pic>
      <xdr:nvPicPr>
        <xdr:cNvPr id="45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50" y="75047475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123825</xdr:colOff>
      <xdr:row>324</xdr:row>
      <xdr:rowOff>9525</xdr:rowOff>
    </xdr:from>
    <xdr:ext cx="971550" cy="1076325"/>
    <xdr:pic>
      <xdr:nvPicPr>
        <xdr:cNvPr id="46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8625" y="80248125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98425</xdr:colOff>
      <xdr:row>345</xdr:row>
      <xdr:rowOff>155575</xdr:rowOff>
    </xdr:from>
    <xdr:ext cx="971550" cy="1076325"/>
    <xdr:pic>
      <xdr:nvPicPr>
        <xdr:cNvPr id="47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3225" y="85594825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104775</xdr:colOff>
      <xdr:row>366</xdr:row>
      <xdr:rowOff>0</xdr:rowOff>
    </xdr:from>
    <xdr:ext cx="971550" cy="1076325"/>
    <xdr:pic>
      <xdr:nvPicPr>
        <xdr:cNvPr id="48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9575" y="9063990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387</xdr:row>
      <xdr:rowOff>177800</xdr:rowOff>
    </xdr:from>
    <xdr:ext cx="971550" cy="1076325"/>
    <xdr:pic>
      <xdr:nvPicPr>
        <xdr:cNvPr id="49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1475" y="9601835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408</xdr:row>
      <xdr:rowOff>19050</xdr:rowOff>
    </xdr:from>
    <xdr:ext cx="971550" cy="1076325"/>
    <xdr:pic>
      <xdr:nvPicPr>
        <xdr:cNvPr id="50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10106025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111125</xdr:colOff>
      <xdr:row>429</xdr:row>
      <xdr:rowOff>171451</xdr:rowOff>
    </xdr:from>
    <xdr:ext cx="971550" cy="1162050"/>
    <xdr:pic>
      <xdr:nvPicPr>
        <xdr:cNvPr id="51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5925" y="106413301"/>
          <a:ext cx="971550" cy="1162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450</xdr:row>
      <xdr:rowOff>104775</xdr:rowOff>
    </xdr:from>
    <xdr:ext cx="971550" cy="1076325"/>
    <xdr:pic>
      <xdr:nvPicPr>
        <xdr:cNvPr id="52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1475" y="111547275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38099</xdr:colOff>
      <xdr:row>471</xdr:row>
      <xdr:rowOff>22225</xdr:rowOff>
    </xdr:from>
    <xdr:ext cx="1019175" cy="1158875"/>
    <xdr:pic>
      <xdr:nvPicPr>
        <xdr:cNvPr id="53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899" y="116665375"/>
          <a:ext cx="1019175" cy="1158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104775</xdr:colOff>
      <xdr:row>513</xdr:row>
      <xdr:rowOff>0</xdr:rowOff>
    </xdr:from>
    <xdr:ext cx="971550" cy="1076325"/>
    <xdr:pic>
      <xdr:nvPicPr>
        <xdr:cNvPr id="54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9575" y="12704445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123825</xdr:colOff>
      <xdr:row>534</xdr:row>
      <xdr:rowOff>0</xdr:rowOff>
    </xdr:from>
    <xdr:ext cx="971550" cy="1076325"/>
    <xdr:pic>
      <xdr:nvPicPr>
        <xdr:cNvPr id="55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8625" y="13224510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555</xdr:row>
      <xdr:rowOff>146050</xdr:rowOff>
    </xdr:from>
    <xdr:ext cx="971550" cy="1076325"/>
    <xdr:pic>
      <xdr:nvPicPr>
        <xdr:cNvPr id="56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1475" y="13759180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9524</xdr:colOff>
      <xdr:row>575</xdr:row>
      <xdr:rowOff>247649</xdr:rowOff>
    </xdr:from>
    <xdr:ext cx="1076326" cy="1266825"/>
    <xdr:pic>
      <xdr:nvPicPr>
        <xdr:cNvPr id="57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4" y="142646399"/>
          <a:ext cx="1076326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492</xdr:row>
      <xdr:rowOff>38100</xdr:rowOff>
    </xdr:from>
    <xdr:ext cx="971550" cy="1076325"/>
    <xdr:pic>
      <xdr:nvPicPr>
        <xdr:cNvPr id="58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1475" y="121881900"/>
          <a:ext cx="9715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36750" cy="1714500"/>
    <xdr:pic>
      <xdr:nvPicPr>
        <xdr:cNvPr id="59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36750" cy="17145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24</xdr:row>
      <xdr:rowOff>0</xdr:rowOff>
    </xdr:from>
    <xdr:ext cx="1857374" cy="1762125"/>
    <xdr:pic>
      <xdr:nvPicPr>
        <xdr:cNvPr id="60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144000"/>
          <a:ext cx="1857374" cy="17621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49</xdr:row>
      <xdr:rowOff>0</xdr:rowOff>
    </xdr:from>
    <xdr:ext cx="1857374" cy="1762125"/>
    <xdr:pic>
      <xdr:nvPicPr>
        <xdr:cNvPr id="61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8669000"/>
          <a:ext cx="1857374" cy="17621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1889124" cy="1635125"/>
    <xdr:pic>
      <xdr:nvPicPr>
        <xdr:cNvPr id="62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7051000"/>
          <a:ext cx="1889124" cy="16351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97</xdr:row>
      <xdr:rowOff>0</xdr:rowOff>
    </xdr:from>
    <xdr:ext cx="1841500" cy="1746250"/>
    <xdr:pic>
      <xdr:nvPicPr>
        <xdr:cNvPr id="63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6957000"/>
          <a:ext cx="1841500" cy="174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118</xdr:row>
      <xdr:rowOff>0</xdr:rowOff>
    </xdr:from>
    <xdr:ext cx="1889124" cy="1809750"/>
    <xdr:pic>
      <xdr:nvPicPr>
        <xdr:cNvPr id="64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4958000"/>
          <a:ext cx="1889124" cy="18097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145</xdr:row>
      <xdr:rowOff>0</xdr:rowOff>
    </xdr:from>
    <xdr:ext cx="1825624" cy="1809750"/>
    <xdr:pic>
      <xdr:nvPicPr>
        <xdr:cNvPr id="65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5245000"/>
          <a:ext cx="1825624" cy="18097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168</xdr:row>
      <xdr:rowOff>0</xdr:rowOff>
    </xdr:from>
    <xdr:ext cx="1905000" cy="1889125"/>
    <xdr:pic>
      <xdr:nvPicPr>
        <xdr:cNvPr id="66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4008000"/>
          <a:ext cx="1905000" cy="18891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193</xdr:row>
      <xdr:rowOff>0</xdr:rowOff>
    </xdr:from>
    <xdr:ext cx="1793874" cy="1841500"/>
    <xdr:pic>
      <xdr:nvPicPr>
        <xdr:cNvPr id="67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3533000"/>
          <a:ext cx="1793874" cy="18415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217</xdr:row>
      <xdr:rowOff>0</xdr:rowOff>
    </xdr:from>
    <xdr:ext cx="1825624" cy="1793875"/>
    <xdr:pic>
      <xdr:nvPicPr>
        <xdr:cNvPr id="68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2677000"/>
          <a:ext cx="1825624" cy="179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239</xdr:row>
      <xdr:rowOff>0</xdr:rowOff>
    </xdr:from>
    <xdr:ext cx="1857374" cy="1698625"/>
    <xdr:pic>
      <xdr:nvPicPr>
        <xdr:cNvPr id="69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1059000"/>
          <a:ext cx="1857374" cy="16986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261</xdr:row>
      <xdr:rowOff>0</xdr:rowOff>
    </xdr:from>
    <xdr:ext cx="1873250" cy="1714500"/>
    <xdr:pic>
      <xdr:nvPicPr>
        <xdr:cNvPr id="70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9441000"/>
          <a:ext cx="1873250" cy="17145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282</xdr:row>
      <xdr:rowOff>0</xdr:rowOff>
    </xdr:from>
    <xdr:ext cx="1905000" cy="1873250"/>
    <xdr:pic>
      <xdr:nvPicPr>
        <xdr:cNvPr id="71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07442000"/>
          <a:ext cx="1905000" cy="1873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303</xdr:row>
      <xdr:rowOff>0</xdr:rowOff>
    </xdr:from>
    <xdr:ext cx="1841500" cy="1746250"/>
    <xdr:pic>
      <xdr:nvPicPr>
        <xdr:cNvPr id="72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5443000"/>
          <a:ext cx="1841500" cy="174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324</xdr:row>
      <xdr:rowOff>0</xdr:rowOff>
    </xdr:from>
    <xdr:ext cx="1873250" cy="1889125"/>
    <xdr:pic>
      <xdr:nvPicPr>
        <xdr:cNvPr id="73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23444000"/>
          <a:ext cx="1873250" cy="18891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345</xdr:row>
      <xdr:rowOff>0</xdr:rowOff>
    </xdr:from>
    <xdr:ext cx="1841500" cy="1825625"/>
    <xdr:pic>
      <xdr:nvPicPr>
        <xdr:cNvPr id="74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31445000"/>
          <a:ext cx="1841500" cy="18256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366</xdr:row>
      <xdr:rowOff>0</xdr:rowOff>
    </xdr:from>
    <xdr:ext cx="1857374" cy="1825625"/>
    <xdr:pic>
      <xdr:nvPicPr>
        <xdr:cNvPr id="75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39446000"/>
          <a:ext cx="1857374" cy="18256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387</xdr:row>
      <xdr:rowOff>0</xdr:rowOff>
    </xdr:from>
    <xdr:ext cx="1889124" cy="1809750"/>
    <xdr:pic>
      <xdr:nvPicPr>
        <xdr:cNvPr id="76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47447000"/>
          <a:ext cx="1889124" cy="18097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408</xdr:row>
      <xdr:rowOff>0</xdr:rowOff>
    </xdr:from>
    <xdr:ext cx="1809750" cy="1793875"/>
    <xdr:pic>
      <xdr:nvPicPr>
        <xdr:cNvPr id="77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55448000"/>
          <a:ext cx="1809750" cy="179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429</xdr:row>
      <xdr:rowOff>0</xdr:rowOff>
    </xdr:from>
    <xdr:ext cx="1905000" cy="1889125"/>
    <xdr:pic>
      <xdr:nvPicPr>
        <xdr:cNvPr id="78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63449000"/>
          <a:ext cx="1905000" cy="18891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450</xdr:row>
      <xdr:rowOff>0</xdr:rowOff>
    </xdr:from>
    <xdr:ext cx="1889124" cy="1873250"/>
    <xdr:pic>
      <xdr:nvPicPr>
        <xdr:cNvPr id="79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71450000"/>
          <a:ext cx="1889124" cy="1873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492</xdr:row>
      <xdr:rowOff>0</xdr:rowOff>
    </xdr:from>
    <xdr:ext cx="1873250" cy="1762125"/>
    <xdr:pic>
      <xdr:nvPicPr>
        <xdr:cNvPr id="80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87452000"/>
          <a:ext cx="1873250" cy="17621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513</xdr:row>
      <xdr:rowOff>0</xdr:rowOff>
    </xdr:from>
    <xdr:ext cx="1841500" cy="1857375"/>
    <xdr:pic>
      <xdr:nvPicPr>
        <xdr:cNvPr id="81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5453000"/>
          <a:ext cx="1841500" cy="1857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534</xdr:row>
      <xdr:rowOff>0</xdr:rowOff>
    </xdr:from>
    <xdr:ext cx="1857374" cy="1746250"/>
    <xdr:pic>
      <xdr:nvPicPr>
        <xdr:cNvPr id="82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03454000"/>
          <a:ext cx="1857374" cy="174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555</xdr:row>
      <xdr:rowOff>0</xdr:rowOff>
    </xdr:from>
    <xdr:ext cx="1857374" cy="1793875"/>
    <xdr:pic>
      <xdr:nvPicPr>
        <xdr:cNvPr id="83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11455000"/>
          <a:ext cx="1857374" cy="179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470</xdr:row>
      <xdr:rowOff>123825</xdr:rowOff>
    </xdr:from>
    <xdr:ext cx="1889124" cy="1955800"/>
    <xdr:pic>
      <xdr:nvPicPr>
        <xdr:cNvPr id="84" name="image10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79193825"/>
          <a:ext cx="1889124" cy="19558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22225</xdr:rowOff>
    </xdr:from>
    <xdr:to>
      <xdr:col>0</xdr:col>
      <xdr:colOff>838200</xdr:colOff>
      <xdr:row>4</xdr:row>
      <xdr:rowOff>26670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" y="22225"/>
          <a:ext cx="771525" cy="8426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66675</xdr:colOff>
      <xdr:row>48</xdr:row>
      <xdr:rowOff>22225</xdr:rowOff>
    </xdr:from>
    <xdr:to>
      <xdr:col>0</xdr:col>
      <xdr:colOff>838200</xdr:colOff>
      <xdr:row>51</xdr:row>
      <xdr:rowOff>150495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" y="22225"/>
          <a:ext cx="771525" cy="8426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66675</xdr:colOff>
      <xdr:row>96</xdr:row>
      <xdr:rowOff>22225</xdr:rowOff>
    </xdr:from>
    <xdr:to>
      <xdr:col>0</xdr:col>
      <xdr:colOff>838200</xdr:colOff>
      <xdr:row>99</xdr:row>
      <xdr:rowOff>150495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" y="22225"/>
          <a:ext cx="771525" cy="8426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66675</xdr:colOff>
      <xdr:row>144</xdr:row>
      <xdr:rowOff>22225</xdr:rowOff>
    </xdr:from>
    <xdr:to>
      <xdr:col>0</xdr:col>
      <xdr:colOff>838200</xdr:colOff>
      <xdr:row>147</xdr:row>
      <xdr:rowOff>150495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" y="22225"/>
          <a:ext cx="771525" cy="8426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66675</xdr:colOff>
      <xdr:row>192</xdr:row>
      <xdr:rowOff>22225</xdr:rowOff>
    </xdr:from>
    <xdr:to>
      <xdr:col>0</xdr:col>
      <xdr:colOff>838200</xdr:colOff>
      <xdr:row>195</xdr:row>
      <xdr:rowOff>150495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" y="22225"/>
          <a:ext cx="771525" cy="8426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66675</xdr:colOff>
      <xdr:row>240</xdr:row>
      <xdr:rowOff>22225</xdr:rowOff>
    </xdr:from>
    <xdr:to>
      <xdr:col>0</xdr:col>
      <xdr:colOff>838200</xdr:colOff>
      <xdr:row>243</xdr:row>
      <xdr:rowOff>150495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" y="22225"/>
          <a:ext cx="771525" cy="8426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66675</xdr:colOff>
      <xdr:row>288</xdr:row>
      <xdr:rowOff>22225</xdr:rowOff>
    </xdr:from>
    <xdr:to>
      <xdr:col>0</xdr:col>
      <xdr:colOff>838200</xdr:colOff>
      <xdr:row>291</xdr:row>
      <xdr:rowOff>150495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" y="22225"/>
          <a:ext cx="771525" cy="8426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66675</xdr:colOff>
      <xdr:row>336</xdr:row>
      <xdr:rowOff>22225</xdr:rowOff>
    </xdr:from>
    <xdr:to>
      <xdr:col>0</xdr:col>
      <xdr:colOff>838200</xdr:colOff>
      <xdr:row>339</xdr:row>
      <xdr:rowOff>150495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" y="22225"/>
          <a:ext cx="771525" cy="8426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66675</xdr:colOff>
      <xdr:row>384</xdr:row>
      <xdr:rowOff>22225</xdr:rowOff>
    </xdr:from>
    <xdr:to>
      <xdr:col>0</xdr:col>
      <xdr:colOff>838200</xdr:colOff>
      <xdr:row>387</xdr:row>
      <xdr:rowOff>150495</xdr:rowOff>
    </xdr:to>
    <xdr:pic>
      <xdr:nvPicPr>
        <xdr:cNvPr id="11" name="Picture 1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" y="22225"/>
          <a:ext cx="771525" cy="8426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66675</xdr:colOff>
      <xdr:row>432</xdr:row>
      <xdr:rowOff>22225</xdr:rowOff>
    </xdr:from>
    <xdr:to>
      <xdr:col>0</xdr:col>
      <xdr:colOff>838200</xdr:colOff>
      <xdr:row>435</xdr:row>
      <xdr:rowOff>150495</xdr:rowOff>
    </xdr:to>
    <xdr:pic>
      <xdr:nvPicPr>
        <xdr:cNvPr id="12" name="Picture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" y="22225"/>
          <a:ext cx="771525" cy="8426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66675</xdr:colOff>
      <xdr:row>480</xdr:row>
      <xdr:rowOff>22225</xdr:rowOff>
    </xdr:from>
    <xdr:to>
      <xdr:col>0</xdr:col>
      <xdr:colOff>838200</xdr:colOff>
      <xdr:row>483</xdr:row>
      <xdr:rowOff>150495</xdr:rowOff>
    </xdr:to>
    <xdr:pic>
      <xdr:nvPicPr>
        <xdr:cNvPr id="14" name="Picture 1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" y="93033850"/>
          <a:ext cx="771525" cy="8426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66675</xdr:colOff>
      <xdr:row>528</xdr:row>
      <xdr:rowOff>22225</xdr:rowOff>
    </xdr:from>
    <xdr:to>
      <xdr:col>0</xdr:col>
      <xdr:colOff>838200</xdr:colOff>
      <xdr:row>531</xdr:row>
      <xdr:rowOff>150495</xdr:rowOff>
    </xdr:to>
    <xdr:pic>
      <xdr:nvPicPr>
        <xdr:cNvPr id="15" name="Picture 1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" y="93033850"/>
          <a:ext cx="771525" cy="8426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66675</xdr:colOff>
      <xdr:row>576</xdr:row>
      <xdr:rowOff>22225</xdr:rowOff>
    </xdr:from>
    <xdr:to>
      <xdr:col>0</xdr:col>
      <xdr:colOff>838200</xdr:colOff>
      <xdr:row>579</xdr:row>
      <xdr:rowOff>150495</xdr:rowOff>
    </xdr:to>
    <xdr:pic>
      <xdr:nvPicPr>
        <xdr:cNvPr id="16" name="Picture 1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" y="93033850"/>
          <a:ext cx="771525" cy="8426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66675</xdr:colOff>
      <xdr:row>624</xdr:row>
      <xdr:rowOff>22225</xdr:rowOff>
    </xdr:from>
    <xdr:to>
      <xdr:col>0</xdr:col>
      <xdr:colOff>838200</xdr:colOff>
      <xdr:row>627</xdr:row>
      <xdr:rowOff>150495</xdr:rowOff>
    </xdr:to>
    <xdr:pic>
      <xdr:nvPicPr>
        <xdr:cNvPr id="17" name="Picture 1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" y="93033850"/>
          <a:ext cx="771525" cy="8426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66675</xdr:colOff>
      <xdr:row>672</xdr:row>
      <xdr:rowOff>22225</xdr:rowOff>
    </xdr:from>
    <xdr:to>
      <xdr:col>0</xdr:col>
      <xdr:colOff>838200</xdr:colOff>
      <xdr:row>675</xdr:row>
      <xdr:rowOff>150495</xdr:rowOff>
    </xdr:to>
    <xdr:pic>
      <xdr:nvPicPr>
        <xdr:cNvPr id="18" name="Picture 1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" y="93033850"/>
          <a:ext cx="771525" cy="8426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66675</xdr:colOff>
      <xdr:row>721</xdr:row>
      <xdr:rowOff>22225</xdr:rowOff>
    </xdr:from>
    <xdr:to>
      <xdr:col>0</xdr:col>
      <xdr:colOff>838200</xdr:colOff>
      <xdr:row>724</xdr:row>
      <xdr:rowOff>150495</xdr:rowOff>
    </xdr:to>
    <xdr:pic>
      <xdr:nvPicPr>
        <xdr:cNvPr id="19" name="Picture 1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" y="93033850"/>
          <a:ext cx="771525" cy="8426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66675</xdr:colOff>
      <xdr:row>769</xdr:row>
      <xdr:rowOff>22225</xdr:rowOff>
    </xdr:from>
    <xdr:to>
      <xdr:col>0</xdr:col>
      <xdr:colOff>838200</xdr:colOff>
      <xdr:row>772</xdr:row>
      <xdr:rowOff>150495</xdr:rowOff>
    </xdr:to>
    <xdr:pic>
      <xdr:nvPicPr>
        <xdr:cNvPr id="20" name="Picture 1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" y="93033850"/>
          <a:ext cx="771525" cy="8426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66675</xdr:colOff>
      <xdr:row>817</xdr:row>
      <xdr:rowOff>22225</xdr:rowOff>
    </xdr:from>
    <xdr:to>
      <xdr:col>0</xdr:col>
      <xdr:colOff>838200</xdr:colOff>
      <xdr:row>820</xdr:row>
      <xdr:rowOff>150495</xdr:rowOff>
    </xdr:to>
    <xdr:pic>
      <xdr:nvPicPr>
        <xdr:cNvPr id="21" name="Picture 2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" y="93033850"/>
          <a:ext cx="771525" cy="8426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66675</xdr:colOff>
      <xdr:row>865</xdr:row>
      <xdr:rowOff>22225</xdr:rowOff>
    </xdr:from>
    <xdr:to>
      <xdr:col>0</xdr:col>
      <xdr:colOff>838200</xdr:colOff>
      <xdr:row>868</xdr:row>
      <xdr:rowOff>150495</xdr:rowOff>
    </xdr:to>
    <xdr:pic>
      <xdr:nvPicPr>
        <xdr:cNvPr id="22" name="Picture 2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" y="93033850"/>
          <a:ext cx="771525" cy="8426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66675</xdr:colOff>
      <xdr:row>913</xdr:row>
      <xdr:rowOff>22225</xdr:rowOff>
    </xdr:from>
    <xdr:to>
      <xdr:col>0</xdr:col>
      <xdr:colOff>838200</xdr:colOff>
      <xdr:row>916</xdr:row>
      <xdr:rowOff>150495</xdr:rowOff>
    </xdr:to>
    <xdr:pic>
      <xdr:nvPicPr>
        <xdr:cNvPr id="23" name="Picture 2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" y="93033850"/>
          <a:ext cx="771525" cy="8426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66675</xdr:colOff>
      <xdr:row>961</xdr:row>
      <xdr:rowOff>22225</xdr:rowOff>
    </xdr:from>
    <xdr:to>
      <xdr:col>0</xdr:col>
      <xdr:colOff>838200</xdr:colOff>
      <xdr:row>964</xdr:row>
      <xdr:rowOff>150495</xdr:rowOff>
    </xdr:to>
    <xdr:pic>
      <xdr:nvPicPr>
        <xdr:cNvPr id="24" name="Picture 2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" y="93033850"/>
          <a:ext cx="771525" cy="8426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66675</xdr:colOff>
      <xdr:row>1009</xdr:row>
      <xdr:rowOff>22225</xdr:rowOff>
    </xdr:from>
    <xdr:to>
      <xdr:col>0</xdr:col>
      <xdr:colOff>838200</xdr:colOff>
      <xdr:row>1012</xdr:row>
      <xdr:rowOff>150495</xdr:rowOff>
    </xdr:to>
    <xdr:pic>
      <xdr:nvPicPr>
        <xdr:cNvPr id="25" name="Picture 2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" y="93033850"/>
          <a:ext cx="771525" cy="8426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66675</xdr:colOff>
      <xdr:row>1057</xdr:row>
      <xdr:rowOff>22225</xdr:rowOff>
    </xdr:from>
    <xdr:to>
      <xdr:col>0</xdr:col>
      <xdr:colOff>838200</xdr:colOff>
      <xdr:row>1060</xdr:row>
      <xdr:rowOff>150495</xdr:rowOff>
    </xdr:to>
    <xdr:pic>
      <xdr:nvPicPr>
        <xdr:cNvPr id="26" name="Picture 2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" y="93033850"/>
          <a:ext cx="771525" cy="8426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66675</xdr:colOff>
      <xdr:row>1105</xdr:row>
      <xdr:rowOff>22225</xdr:rowOff>
    </xdr:from>
    <xdr:to>
      <xdr:col>0</xdr:col>
      <xdr:colOff>838200</xdr:colOff>
      <xdr:row>1108</xdr:row>
      <xdr:rowOff>150495</xdr:rowOff>
    </xdr:to>
    <xdr:pic>
      <xdr:nvPicPr>
        <xdr:cNvPr id="27" name="Picture 2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" y="93033850"/>
          <a:ext cx="771525" cy="8426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66675</xdr:colOff>
      <xdr:row>1153</xdr:row>
      <xdr:rowOff>22225</xdr:rowOff>
    </xdr:from>
    <xdr:to>
      <xdr:col>0</xdr:col>
      <xdr:colOff>838200</xdr:colOff>
      <xdr:row>1156</xdr:row>
      <xdr:rowOff>150495</xdr:rowOff>
    </xdr:to>
    <xdr:pic>
      <xdr:nvPicPr>
        <xdr:cNvPr id="28" name="Picture 2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" y="93033850"/>
          <a:ext cx="771525" cy="8426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66675</xdr:colOff>
      <xdr:row>1201</xdr:row>
      <xdr:rowOff>22225</xdr:rowOff>
    </xdr:from>
    <xdr:to>
      <xdr:col>0</xdr:col>
      <xdr:colOff>838200</xdr:colOff>
      <xdr:row>1204</xdr:row>
      <xdr:rowOff>150495</xdr:rowOff>
    </xdr:to>
    <xdr:pic>
      <xdr:nvPicPr>
        <xdr:cNvPr id="29" name="Picture 2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" y="93033850"/>
          <a:ext cx="771525" cy="8426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onika1012sharma@gmail.com" TargetMode="External"/><Relationship Id="rId7" Type="http://schemas.openxmlformats.org/officeDocument/2006/relationships/hyperlink" Target="mailto:Ravik7748@gmail.com" TargetMode="External"/><Relationship Id="rId2" Type="http://schemas.openxmlformats.org/officeDocument/2006/relationships/hyperlink" Target="mailto:gemmiedigra@gmail.com" TargetMode="External"/><Relationship Id="rId1" Type="http://schemas.openxmlformats.org/officeDocument/2006/relationships/hyperlink" Target="mailto:balouriabhumi@gmail.com" TargetMode="External"/><Relationship Id="rId6" Type="http://schemas.openxmlformats.org/officeDocument/2006/relationships/hyperlink" Target="mailto:koursimmi17@gmail.com" TargetMode="External"/><Relationship Id="rId5" Type="http://schemas.openxmlformats.org/officeDocument/2006/relationships/hyperlink" Target="mailto:Kbala.edu.2016@gmail.com" TargetMode="External"/><Relationship Id="rId4" Type="http://schemas.openxmlformats.org/officeDocument/2006/relationships/hyperlink" Target="mailto:bhawnag2215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cgurukulschool.in/" TargetMode="External"/><Relationship Id="rId13" Type="http://schemas.openxmlformats.org/officeDocument/2006/relationships/hyperlink" Target="http://www.kcgurukulschool.in/" TargetMode="External"/><Relationship Id="rId18" Type="http://schemas.openxmlformats.org/officeDocument/2006/relationships/hyperlink" Target="http://www.kcgurukulschool.in/" TargetMode="External"/><Relationship Id="rId26" Type="http://schemas.openxmlformats.org/officeDocument/2006/relationships/hyperlink" Target="http://www.kcgurukulschool.in/" TargetMode="External"/><Relationship Id="rId3" Type="http://schemas.openxmlformats.org/officeDocument/2006/relationships/hyperlink" Target="http://www.kcgurukulschool.in/" TargetMode="External"/><Relationship Id="rId21" Type="http://schemas.openxmlformats.org/officeDocument/2006/relationships/hyperlink" Target="http://www.kcgurukulschool.in/" TargetMode="External"/><Relationship Id="rId7" Type="http://schemas.openxmlformats.org/officeDocument/2006/relationships/hyperlink" Target="http://www.kcgurukulschool.in/" TargetMode="External"/><Relationship Id="rId12" Type="http://schemas.openxmlformats.org/officeDocument/2006/relationships/hyperlink" Target="http://www.kcgurukulschool.in/" TargetMode="External"/><Relationship Id="rId17" Type="http://schemas.openxmlformats.org/officeDocument/2006/relationships/hyperlink" Target="http://www.kcgurukulschool.in/" TargetMode="External"/><Relationship Id="rId25" Type="http://schemas.openxmlformats.org/officeDocument/2006/relationships/hyperlink" Target="http://www.kcgurukulschool.in/" TargetMode="External"/><Relationship Id="rId2" Type="http://schemas.openxmlformats.org/officeDocument/2006/relationships/hyperlink" Target="http://www.kcgurukulschool.in/" TargetMode="External"/><Relationship Id="rId16" Type="http://schemas.openxmlformats.org/officeDocument/2006/relationships/hyperlink" Target="http://www.kcgurukulschool.in/" TargetMode="External"/><Relationship Id="rId20" Type="http://schemas.openxmlformats.org/officeDocument/2006/relationships/hyperlink" Target="http://www.kcgurukulschool.in/" TargetMode="External"/><Relationship Id="rId1" Type="http://schemas.openxmlformats.org/officeDocument/2006/relationships/hyperlink" Target="http://www.kcgurukulschool.in/" TargetMode="External"/><Relationship Id="rId6" Type="http://schemas.openxmlformats.org/officeDocument/2006/relationships/hyperlink" Target="http://www.kcgurukulschool.in/" TargetMode="External"/><Relationship Id="rId11" Type="http://schemas.openxmlformats.org/officeDocument/2006/relationships/hyperlink" Target="http://www.kcgurukulschool.in/" TargetMode="External"/><Relationship Id="rId24" Type="http://schemas.openxmlformats.org/officeDocument/2006/relationships/hyperlink" Target="http://www.kcgurukulschool.in/" TargetMode="External"/><Relationship Id="rId5" Type="http://schemas.openxmlformats.org/officeDocument/2006/relationships/hyperlink" Target="http://www.kcgurukulschool.in/" TargetMode="External"/><Relationship Id="rId15" Type="http://schemas.openxmlformats.org/officeDocument/2006/relationships/hyperlink" Target="http://www.kcgurukulschool.in/" TargetMode="External"/><Relationship Id="rId23" Type="http://schemas.openxmlformats.org/officeDocument/2006/relationships/hyperlink" Target="http://www.kcgurukulschool.in/" TargetMode="External"/><Relationship Id="rId28" Type="http://schemas.openxmlformats.org/officeDocument/2006/relationships/drawing" Target="../drawings/drawing4.xml"/><Relationship Id="rId10" Type="http://schemas.openxmlformats.org/officeDocument/2006/relationships/hyperlink" Target="http://www.kcgurukulschool.in/" TargetMode="External"/><Relationship Id="rId19" Type="http://schemas.openxmlformats.org/officeDocument/2006/relationships/hyperlink" Target="http://www.kcgurukulschool.in/" TargetMode="External"/><Relationship Id="rId4" Type="http://schemas.openxmlformats.org/officeDocument/2006/relationships/hyperlink" Target="http://www.kcgurukulschool.in/" TargetMode="External"/><Relationship Id="rId9" Type="http://schemas.openxmlformats.org/officeDocument/2006/relationships/hyperlink" Target="http://www.kcgurukulschool.in/" TargetMode="External"/><Relationship Id="rId14" Type="http://schemas.openxmlformats.org/officeDocument/2006/relationships/hyperlink" Target="http://www.kcgurukulschool.in/" TargetMode="External"/><Relationship Id="rId22" Type="http://schemas.openxmlformats.org/officeDocument/2006/relationships/hyperlink" Target="http://www.kcgurukulschool.in/" TargetMode="External"/><Relationship Id="rId27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Q98"/>
  <sheetViews>
    <sheetView workbookViewId="0">
      <selection activeCell="H9" sqref="H9"/>
    </sheetView>
  </sheetViews>
  <sheetFormatPr defaultRowHeight="15.75" customHeight="1"/>
  <cols>
    <col min="1" max="1" width="9.140625" style="220"/>
    <col min="2" max="2" width="21.5703125" style="202" customWidth="1"/>
    <col min="3" max="3" width="7.42578125" style="202" customWidth="1"/>
    <col min="4" max="4" width="10.7109375" style="165" customWidth="1"/>
    <col min="5" max="5" width="14.140625" style="165" customWidth="1"/>
    <col min="6" max="6" width="3.7109375" style="165" customWidth="1"/>
    <col min="7" max="7" width="14" style="165" customWidth="1"/>
    <col min="8" max="8" width="18.7109375" style="165" customWidth="1"/>
    <col min="9" max="9" width="17.85546875" style="165" customWidth="1"/>
    <col min="10" max="10" width="41.140625" style="226" customWidth="1"/>
    <col min="11" max="11" width="12.140625" style="165" customWidth="1"/>
    <col min="12" max="12" width="11" style="165" bestFit="1" customWidth="1"/>
    <col min="13" max="13" width="5.7109375" style="165" customWidth="1"/>
    <col min="14" max="14" width="2.5703125" style="165" customWidth="1"/>
    <col min="15" max="15" width="9.140625" style="165"/>
    <col min="16" max="16" width="15.7109375" style="165" customWidth="1"/>
    <col min="17" max="17" width="13.7109375" style="165" customWidth="1"/>
    <col min="18" max="18" width="27.28515625" style="165" customWidth="1"/>
    <col min="19" max="19" width="21.28515625" style="165" customWidth="1"/>
    <col min="20" max="26" width="9.140625" style="165"/>
    <col min="27" max="27" width="12.5703125" style="165" customWidth="1"/>
    <col min="28" max="16384" width="9.140625" style="165"/>
  </cols>
  <sheetData>
    <row r="1" spans="1:43" ht="18" customHeight="1">
      <c r="A1" s="549" t="s">
        <v>254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</row>
    <row r="2" spans="1:43" s="173" customFormat="1" ht="18" customHeight="1">
      <c r="A2" s="551" t="s">
        <v>255</v>
      </c>
      <c r="B2" s="552"/>
      <c r="C2" s="166" t="s">
        <v>256</v>
      </c>
      <c r="D2" s="167"/>
      <c r="E2" s="167" t="s">
        <v>257</v>
      </c>
      <c r="F2" s="167"/>
      <c r="G2" s="167"/>
      <c r="H2" s="552" t="s">
        <v>258</v>
      </c>
      <c r="I2" s="552"/>
      <c r="J2" s="168">
        <f>COUNT(A5:A75)</f>
        <v>27</v>
      </c>
      <c r="K2" s="167" t="s">
        <v>259</v>
      </c>
      <c r="L2" s="167">
        <f>COUNTIF(F5:F39,"=M")</f>
        <v>17</v>
      </c>
      <c r="M2" s="169"/>
      <c r="N2" s="167"/>
      <c r="O2" s="167"/>
      <c r="P2" s="166">
        <f>COUNTIF(F5:F39,"=F")</f>
        <v>10</v>
      </c>
      <c r="Q2" s="167"/>
      <c r="R2" s="167" t="s">
        <v>260</v>
      </c>
      <c r="S2" s="166">
        <f>COUNTIF(M5:M39,"=GEN")</f>
        <v>19</v>
      </c>
      <c r="T2" s="167" t="s">
        <v>261</v>
      </c>
      <c r="U2" s="170">
        <f>COUNTIF(M5:M39,"=OBC")</f>
        <v>0</v>
      </c>
      <c r="V2" s="171" t="s">
        <v>262</v>
      </c>
      <c r="W2" s="166">
        <f>COUNTIF(M5:M39,"=SC")</f>
        <v>6</v>
      </c>
      <c r="X2" s="172" t="s">
        <v>263</v>
      </c>
      <c r="Y2" s="166">
        <f>COUNTIF(M5:M39,"=ST")</f>
        <v>1</v>
      </c>
    </row>
    <row r="3" spans="1:43" s="185" customFormat="1" ht="18" customHeight="1">
      <c r="A3" s="174" t="s">
        <v>264</v>
      </c>
      <c r="B3" s="175" t="s">
        <v>265</v>
      </c>
      <c r="C3" s="176" t="s">
        <v>266</v>
      </c>
      <c r="D3" s="177" t="s">
        <v>267</v>
      </c>
      <c r="E3" s="177" t="s">
        <v>268</v>
      </c>
      <c r="F3" s="177" t="s">
        <v>269</v>
      </c>
      <c r="G3" s="177" t="s">
        <v>270</v>
      </c>
      <c r="H3" s="178" t="s">
        <v>271</v>
      </c>
      <c r="I3" s="178" t="s">
        <v>272</v>
      </c>
      <c r="J3" s="179" t="s">
        <v>273</v>
      </c>
      <c r="K3" s="553" t="s">
        <v>274</v>
      </c>
      <c r="L3" s="554"/>
      <c r="M3" s="179" t="s">
        <v>275</v>
      </c>
      <c r="N3" s="180" t="s">
        <v>276</v>
      </c>
      <c r="O3" s="179" t="s">
        <v>277</v>
      </c>
      <c r="P3" s="555" t="s">
        <v>278</v>
      </c>
      <c r="Q3" s="556"/>
      <c r="R3" s="181" t="s">
        <v>279</v>
      </c>
      <c r="S3" s="182" t="s">
        <v>280</v>
      </c>
      <c r="T3" s="181" t="s">
        <v>277</v>
      </c>
      <c r="U3" s="182" t="s">
        <v>281</v>
      </c>
      <c r="V3" s="183" t="s">
        <v>282</v>
      </c>
      <c r="W3" s="181" t="s">
        <v>283</v>
      </c>
      <c r="X3" s="182" t="s">
        <v>284</v>
      </c>
      <c r="Y3" s="182" t="s">
        <v>285</v>
      </c>
      <c r="Z3" s="184" t="s">
        <v>286</v>
      </c>
      <c r="AA3" s="182" t="s">
        <v>287</v>
      </c>
      <c r="AB3" s="182" t="s">
        <v>288</v>
      </c>
    </row>
    <row r="4" spans="1:43" ht="18" customHeight="1">
      <c r="A4" s="186"/>
      <c r="B4" s="187"/>
      <c r="C4" s="188"/>
      <c r="D4" s="189"/>
      <c r="E4" s="189"/>
      <c r="F4" s="190"/>
      <c r="G4" s="191"/>
      <c r="H4" s="192"/>
      <c r="I4" s="192"/>
      <c r="J4" s="179"/>
      <c r="K4" s="179" t="s">
        <v>289</v>
      </c>
      <c r="L4" s="179" t="s">
        <v>290</v>
      </c>
      <c r="M4" s="179"/>
      <c r="N4" s="180" t="s">
        <v>291</v>
      </c>
      <c r="O4" s="179"/>
      <c r="P4" s="193" t="s">
        <v>289</v>
      </c>
      <c r="Q4" s="193" t="s">
        <v>290</v>
      </c>
      <c r="R4" s="193"/>
      <c r="S4" s="194"/>
      <c r="T4" s="193"/>
      <c r="U4" s="194"/>
      <c r="V4" s="195"/>
      <c r="W4" s="193"/>
      <c r="X4" s="194"/>
      <c r="Y4" s="193"/>
      <c r="Z4" s="195"/>
      <c r="AA4" s="193"/>
      <c r="AB4" s="193"/>
    </row>
    <row r="5" spans="1:43" ht="18" customHeight="1">
      <c r="A5" s="196">
        <v>1</v>
      </c>
      <c r="B5" s="197" t="s">
        <v>13</v>
      </c>
      <c r="C5" s="197">
        <v>1457</v>
      </c>
      <c r="D5" s="198">
        <v>44671</v>
      </c>
      <c r="E5" s="199">
        <v>272816664735</v>
      </c>
      <c r="F5" s="13" t="s">
        <v>292</v>
      </c>
      <c r="G5" s="198">
        <v>42674</v>
      </c>
      <c r="H5" s="197" t="s">
        <v>87</v>
      </c>
      <c r="I5" s="197" t="s">
        <v>293</v>
      </c>
      <c r="J5" s="200" t="s">
        <v>294</v>
      </c>
      <c r="K5" s="197">
        <v>9906037151</v>
      </c>
      <c r="L5" s="13">
        <v>9797337151</v>
      </c>
      <c r="M5" s="13" t="s">
        <v>295</v>
      </c>
      <c r="N5" s="201" t="s">
        <v>296</v>
      </c>
      <c r="O5" s="13" t="s">
        <v>297</v>
      </c>
      <c r="P5" s="13" t="s">
        <v>298</v>
      </c>
      <c r="Q5" s="13" t="s">
        <v>299</v>
      </c>
      <c r="R5" s="13" t="s">
        <v>300</v>
      </c>
      <c r="S5" s="13"/>
      <c r="T5" s="13"/>
      <c r="U5" s="13"/>
      <c r="V5" s="201"/>
      <c r="W5" s="13"/>
      <c r="X5" s="13"/>
      <c r="Y5" s="13"/>
      <c r="Z5" s="201"/>
      <c r="AA5" s="13"/>
      <c r="AB5" s="13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2"/>
    </row>
    <row r="6" spans="1:43" ht="18" customHeight="1">
      <c r="A6" s="196">
        <v>2</v>
      </c>
      <c r="B6" s="13" t="s">
        <v>14</v>
      </c>
      <c r="C6" s="13">
        <v>1534</v>
      </c>
      <c r="D6" s="203">
        <v>45010</v>
      </c>
      <c r="E6" s="199">
        <v>413625663983</v>
      </c>
      <c r="F6" s="13" t="s">
        <v>292</v>
      </c>
      <c r="G6" s="203">
        <v>42706</v>
      </c>
      <c r="H6" s="13" t="s">
        <v>140</v>
      </c>
      <c r="I6" s="13" t="s">
        <v>141</v>
      </c>
      <c r="J6" s="204" t="s">
        <v>301</v>
      </c>
      <c r="K6" s="13">
        <v>9419130156</v>
      </c>
      <c r="L6" s="13">
        <v>9419130256</v>
      </c>
      <c r="M6" s="13" t="s">
        <v>302</v>
      </c>
      <c r="N6" s="201" t="s">
        <v>296</v>
      </c>
      <c r="O6" s="13" t="s">
        <v>303</v>
      </c>
      <c r="P6" s="13" t="s">
        <v>304</v>
      </c>
      <c r="Q6" s="13"/>
      <c r="R6" s="13" t="s">
        <v>305</v>
      </c>
      <c r="S6" s="13" t="s">
        <v>306</v>
      </c>
      <c r="T6" s="13"/>
      <c r="U6" s="13"/>
      <c r="V6" s="201"/>
      <c r="W6" s="13"/>
      <c r="X6" s="13"/>
      <c r="Y6" s="13"/>
      <c r="Z6" s="201"/>
      <c r="AA6" s="13"/>
      <c r="AB6" s="13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</row>
    <row r="7" spans="1:43" ht="18" customHeight="1">
      <c r="A7" s="196">
        <v>3</v>
      </c>
      <c r="B7" s="13" t="s">
        <v>307</v>
      </c>
      <c r="C7" s="13">
        <v>1576</v>
      </c>
      <c r="D7" s="203">
        <v>45026</v>
      </c>
      <c r="E7" s="199">
        <v>791369709469</v>
      </c>
      <c r="F7" s="13" t="s">
        <v>308</v>
      </c>
      <c r="G7" s="203">
        <v>42946</v>
      </c>
      <c r="H7" s="13" t="s">
        <v>146</v>
      </c>
      <c r="I7" s="13" t="s">
        <v>147</v>
      </c>
      <c r="J7" s="204" t="s">
        <v>309</v>
      </c>
      <c r="K7" s="13">
        <v>9622881234</v>
      </c>
      <c r="L7" s="13">
        <v>9622235965</v>
      </c>
      <c r="M7" s="13" t="s">
        <v>302</v>
      </c>
      <c r="N7" s="201"/>
      <c r="O7" s="13" t="s">
        <v>310</v>
      </c>
      <c r="P7" s="13" t="s">
        <v>311</v>
      </c>
      <c r="Q7" s="13" t="s">
        <v>312</v>
      </c>
      <c r="R7" s="205" t="s">
        <v>313</v>
      </c>
      <c r="S7" s="13" t="s">
        <v>314</v>
      </c>
      <c r="T7" s="13"/>
      <c r="U7" s="13"/>
      <c r="V7" s="201"/>
      <c r="W7" s="13"/>
      <c r="X7" s="13"/>
      <c r="Y7" s="13"/>
      <c r="Z7" s="201"/>
      <c r="AA7" s="13"/>
      <c r="AB7" s="13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</row>
    <row r="8" spans="1:43" ht="18" customHeight="1">
      <c r="A8" s="196">
        <v>4</v>
      </c>
      <c r="B8" s="206" t="s">
        <v>16</v>
      </c>
      <c r="C8" s="206">
        <v>1488</v>
      </c>
      <c r="D8" s="207">
        <v>44960</v>
      </c>
      <c r="E8" s="199"/>
      <c r="F8" s="13" t="s">
        <v>308</v>
      </c>
      <c r="G8" s="198">
        <v>42800</v>
      </c>
      <c r="H8" s="206" t="s">
        <v>149</v>
      </c>
      <c r="I8" s="206" t="s">
        <v>315</v>
      </c>
      <c r="J8" s="200" t="s">
        <v>316</v>
      </c>
      <c r="K8" s="206">
        <v>9906016353</v>
      </c>
      <c r="L8" s="13">
        <v>9596865987</v>
      </c>
      <c r="M8" s="13" t="s">
        <v>317</v>
      </c>
      <c r="N8" s="201" t="s">
        <v>296</v>
      </c>
      <c r="O8" s="13" t="s">
        <v>318</v>
      </c>
      <c r="P8" s="13" t="s">
        <v>319</v>
      </c>
      <c r="Q8" s="13" t="s">
        <v>320</v>
      </c>
      <c r="R8" s="13" t="s">
        <v>321</v>
      </c>
      <c r="S8" s="13"/>
      <c r="T8" s="13"/>
      <c r="U8" s="13"/>
      <c r="V8" s="201"/>
      <c r="W8" s="13"/>
      <c r="X8" s="13"/>
      <c r="Y8" s="13"/>
      <c r="Z8" s="201"/>
      <c r="AA8" s="13"/>
      <c r="AB8" s="13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</row>
    <row r="9" spans="1:43" ht="18" customHeight="1">
      <c r="A9" s="196">
        <v>5</v>
      </c>
      <c r="B9" s="206" t="s">
        <v>17</v>
      </c>
      <c r="C9" s="206">
        <v>1520</v>
      </c>
      <c r="D9" s="207">
        <v>45008</v>
      </c>
      <c r="E9" s="199">
        <v>513363058974</v>
      </c>
      <c r="F9" s="13" t="s">
        <v>292</v>
      </c>
      <c r="G9" s="198">
        <v>42699</v>
      </c>
      <c r="H9" s="206" t="s">
        <v>153</v>
      </c>
      <c r="I9" s="13" t="s">
        <v>154</v>
      </c>
      <c r="J9" s="204" t="s">
        <v>322</v>
      </c>
      <c r="K9" s="13">
        <v>9419202262</v>
      </c>
      <c r="L9" s="13">
        <v>9622110728</v>
      </c>
      <c r="M9" s="13" t="s">
        <v>317</v>
      </c>
      <c r="N9" s="201" t="s">
        <v>296</v>
      </c>
      <c r="O9" s="13" t="s">
        <v>297</v>
      </c>
      <c r="P9" s="13" t="s">
        <v>319</v>
      </c>
      <c r="Q9" s="13" t="s">
        <v>299</v>
      </c>
      <c r="R9" s="13"/>
      <c r="S9" s="13"/>
      <c r="T9" s="13"/>
      <c r="U9" s="13"/>
      <c r="V9" s="201"/>
      <c r="W9" s="13"/>
      <c r="X9" s="13"/>
      <c r="Y9" s="13"/>
      <c r="Z9" s="201"/>
      <c r="AA9" s="13"/>
      <c r="AB9" s="13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</row>
    <row r="10" spans="1:43" ht="18" customHeight="1">
      <c r="A10" s="196">
        <v>6</v>
      </c>
      <c r="B10" s="197" t="s">
        <v>18</v>
      </c>
      <c r="C10" s="197">
        <v>1282</v>
      </c>
      <c r="D10" s="198">
        <v>43859</v>
      </c>
      <c r="E10" s="199">
        <v>434474280651</v>
      </c>
      <c r="F10" s="13" t="s">
        <v>292</v>
      </c>
      <c r="G10" s="198">
        <v>42874</v>
      </c>
      <c r="H10" s="208" t="s">
        <v>159</v>
      </c>
      <c r="I10" s="208" t="s">
        <v>160</v>
      </c>
      <c r="J10" s="200" t="s">
        <v>323</v>
      </c>
      <c r="K10" s="209" t="s">
        <v>324</v>
      </c>
      <c r="L10" s="13">
        <v>6005319081</v>
      </c>
      <c r="M10" s="13" t="s">
        <v>317</v>
      </c>
      <c r="N10" s="201" t="s">
        <v>296</v>
      </c>
      <c r="O10" s="13" t="s">
        <v>303</v>
      </c>
      <c r="P10" s="13" t="s">
        <v>325</v>
      </c>
      <c r="Q10" s="13" t="s">
        <v>326</v>
      </c>
      <c r="R10" s="13" t="s">
        <v>327</v>
      </c>
      <c r="S10" s="13" t="s">
        <v>328</v>
      </c>
      <c r="T10" s="13"/>
      <c r="U10" s="13"/>
      <c r="V10" s="201"/>
      <c r="W10" s="13"/>
      <c r="X10" s="13"/>
      <c r="Y10" s="13"/>
      <c r="Z10" s="201"/>
      <c r="AA10" s="13"/>
      <c r="AB10" s="13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</row>
    <row r="11" spans="1:43" ht="18" customHeight="1">
      <c r="A11" s="196">
        <v>7</v>
      </c>
      <c r="B11" s="197" t="s">
        <v>19</v>
      </c>
      <c r="C11" s="197">
        <v>1459</v>
      </c>
      <c r="D11" s="198">
        <v>44676</v>
      </c>
      <c r="E11" s="199">
        <v>741536451758</v>
      </c>
      <c r="F11" s="13" t="s">
        <v>308</v>
      </c>
      <c r="G11" s="198">
        <v>42608</v>
      </c>
      <c r="H11" s="197" t="s">
        <v>329</v>
      </c>
      <c r="I11" s="197" t="s">
        <v>164</v>
      </c>
      <c r="J11" s="200" t="s">
        <v>330</v>
      </c>
      <c r="K11" s="210">
        <v>8082212033</v>
      </c>
      <c r="L11" s="197">
        <v>8082527748</v>
      </c>
      <c r="M11" s="13" t="s">
        <v>302</v>
      </c>
      <c r="N11" s="201" t="s">
        <v>296</v>
      </c>
      <c r="O11" s="13" t="s">
        <v>310</v>
      </c>
      <c r="P11" s="13" t="s">
        <v>319</v>
      </c>
      <c r="Q11" s="13" t="s">
        <v>299</v>
      </c>
      <c r="R11" s="205" t="s">
        <v>331</v>
      </c>
      <c r="S11" s="13"/>
      <c r="T11" s="13"/>
      <c r="U11" s="13"/>
      <c r="V11" s="201"/>
      <c r="W11" s="13"/>
      <c r="X11" s="13"/>
      <c r="Y11" s="13"/>
      <c r="Z11" s="201"/>
      <c r="AA11" s="13"/>
      <c r="AB11" s="13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</row>
    <row r="12" spans="1:43" ht="18" customHeight="1">
      <c r="A12" s="196">
        <v>8</v>
      </c>
      <c r="B12" s="13" t="s">
        <v>20</v>
      </c>
      <c r="C12" s="13">
        <v>1521</v>
      </c>
      <c r="D12" s="203">
        <v>45008</v>
      </c>
      <c r="E12" s="199">
        <v>719523524428</v>
      </c>
      <c r="F12" s="13" t="s">
        <v>292</v>
      </c>
      <c r="G12" s="198">
        <v>42960</v>
      </c>
      <c r="H12" s="13" t="s">
        <v>167</v>
      </c>
      <c r="I12" s="13" t="s">
        <v>168</v>
      </c>
      <c r="J12" s="204" t="s">
        <v>332</v>
      </c>
      <c r="K12" s="13">
        <v>9419213008</v>
      </c>
      <c r="L12" s="13">
        <v>7006174913</v>
      </c>
      <c r="M12" s="13" t="s">
        <v>317</v>
      </c>
      <c r="N12" s="201" t="s">
        <v>296</v>
      </c>
      <c r="O12" s="13" t="s">
        <v>318</v>
      </c>
      <c r="P12" s="13" t="s">
        <v>319</v>
      </c>
      <c r="Q12" s="13" t="s">
        <v>299</v>
      </c>
      <c r="R12" s="13" t="s">
        <v>333</v>
      </c>
      <c r="S12" s="13"/>
      <c r="T12" s="13"/>
      <c r="U12" s="13"/>
      <c r="V12" s="201"/>
      <c r="W12" s="13"/>
      <c r="X12" s="13"/>
      <c r="Y12" s="13"/>
      <c r="Z12" s="201"/>
      <c r="AA12" s="13"/>
      <c r="AB12" s="13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</row>
    <row r="13" spans="1:43" ht="18" customHeight="1">
      <c r="A13" s="196">
        <v>9</v>
      </c>
      <c r="B13" s="208" t="s">
        <v>21</v>
      </c>
      <c r="C13" s="197">
        <v>1276</v>
      </c>
      <c r="D13" s="198">
        <v>43804</v>
      </c>
      <c r="E13" s="199"/>
      <c r="F13" s="13" t="s">
        <v>292</v>
      </c>
      <c r="G13" s="198">
        <v>42952</v>
      </c>
      <c r="H13" s="208" t="s">
        <v>171</v>
      </c>
      <c r="I13" s="208" t="s">
        <v>172</v>
      </c>
      <c r="J13" s="211" t="s">
        <v>334</v>
      </c>
      <c r="K13" s="197">
        <v>6005637657</v>
      </c>
      <c r="L13" s="13">
        <v>7889770339</v>
      </c>
      <c r="M13" s="13" t="s">
        <v>317</v>
      </c>
      <c r="N13" s="201" t="s">
        <v>296</v>
      </c>
      <c r="O13" s="13" t="s">
        <v>297</v>
      </c>
      <c r="P13" s="13" t="s">
        <v>325</v>
      </c>
      <c r="Q13" s="13" t="s">
        <v>335</v>
      </c>
      <c r="R13" s="205" t="s">
        <v>336</v>
      </c>
      <c r="S13" s="13" t="s">
        <v>337</v>
      </c>
      <c r="T13" s="13"/>
      <c r="U13" s="13"/>
      <c r="V13" s="201"/>
      <c r="W13" s="13"/>
      <c r="X13" s="13"/>
      <c r="Y13" s="13"/>
      <c r="Z13" s="201"/>
      <c r="AA13" s="13"/>
      <c r="AB13" s="13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</row>
    <row r="14" spans="1:43" ht="18" customHeight="1">
      <c r="A14" s="196">
        <v>10</v>
      </c>
      <c r="B14" s="206" t="s">
        <v>22</v>
      </c>
      <c r="C14" s="206">
        <v>1495</v>
      </c>
      <c r="D14" s="207">
        <v>44973</v>
      </c>
      <c r="E14" s="199"/>
      <c r="F14" s="13" t="s">
        <v>292</v>
      </c>
      <c r="G14" s="198">
        <v>42255</v>
      </c>
      <c r="H14" s="206" t="s">
        <v>176</v>
      </c>
      <c r="I14" s="206" t="s">
        <v>177</v>
      </c>
      <c r="J14" s="200" t="s">
        <v>338</v>
      </c>
      <c r="K14" s="212">
        <v>7051783090</v>
      </c>
      <c r="L14" s="13">
        <v>7051559283</v>
      </c>
      <c r="M14" s="13" t="s">
        <v>339</v>
      </c>
      <c r="N14" s="201" t="s">
        <v>296</v>
      </c>
      <c r="O14" s="13" t="s">
        <v>303</v>
      </c>
      <c r="P14" s="13" t="s">
        <v>340</v>
      </c>
      <c r="Q14" s="13" t="s">
        <v>299</v>
      </c>
      <c r="R14" s="13" t="s">
        <v>341</v>
      </c>
      <c r="S14" s="13" t="s">
        <v>342</v>
      </c>
      <c r="T14" s="13"/>
      <c r="U14" s="13"/>
      <c r="V14" s="201"/>
      <c r="W14" s="13"/>
      <c r="X14" s="13"/>
      <c r="Y14" s="13"/>
      <c r="Z14" s="201"/>
      <c r="AA14" s="13"/>
      <c r="AB14" s="13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</row>
    <row r="15" spans="1:43" ht="18" customHeight="1">
      <c r="A15" s="196">
        <v>11</v>
      </c>
      <c r="B15" s="208" t="s">
        <v>25</v>
      </c>
      <c r="C15" s="197">
        <v>1381</v>
      </c>
      <c r="D15" s="198">
        <v>44609</v>
      </c>
      <c r="E15" s="199"/>
      <c r="F15" s="13" t="s">
        <v>292</v>
      </c>
      <c r="G15" s="198">
        <v>42775</v>
      </c>
      <c r="H15" s="208" t="s">
        <v>182</v>
      </c>
      <c r="I15" s="208" t="s">
        <v>183</v>
      </c>
      <c r="J15" s="211" t="s">
        <v>343</v>
      </c>
      <c r="K15" s="165">
        <v>7006214524</v>
      </c>
      <c r="L15" s="197">
        <v>7889469963</v>
      </c>
      <c r="M15" s="13" t="s">
        <v>295</v>
      </c>
      <c r="N15" s="201" t="s">
        <v>296</v>
      </c>
      <c r="O15" s="13" t="s">
        <v>310</v>
      </c>
      <c r="P15" s="13" t="s">
        <v>344</v>
      </c>
      <c r="Q15" s="13" t="s">
        <v>299</v>
      </c>
      <c r="R15" s="13" t="s">
        <v>345</v>
      </c>
      <c r="S15" s="13"/>
      <c r="T15" s="13"/>
      <c r="U15" s="13"/>
      <c r="V15" s="201"/>
      <c r="W15" s="13"/>
      <c r="X15" s="13"/>
      <c r="Y15" s="13"/>
      <c r="Z15" s="201"/>
      <c r="AA15" s="13"/>
      <c r="AB15" s="13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</row>
    <row r="16" spans="1:43" ht="18" customHeight="1">
      <c r="A16" s="196">
        <v>12</v>
      </c>
      <c r="B16" s="13" t="s">
        <v>26</v>
      </c>
      <c r="C16" s="13">
        <v>1537</v>
      </c>
      <c r="D16" s="203">
        <v>45012</v>
      </c>
      <c r="E16" s="199">
        <v>247285607067</v>
      </c>
      <c r="F16" s="13" t="s">
        <v>308</v>
      </c>
      <c r="G16" s="203">
        <v>42835</v>
      </c>
      <c r="H16" s="13" t="s">
        <v>186</v>
      </c>
      <c r="I16" s="13" t="s">
        <v>187</v>
      </c>
      <c r="J16" s="204" t="s">
        <v>346</v>
      </c>
      <c r="K16" s="210">
        <v>9419101594</v>
      </c>
      <c r="L16" s="13">
        <v>7051138818</v>
      </c>
      <c r="M16" s="13"/>
      <c r="N16" s="201" t="s">
        <v>296</v>
      </c>
      <c r="O16" s="13" t="s">
        <v>297</v>
      </c>
      <c r="P16" s="13" t="s">
        <v>347</v>
      </c>
      <c r="Q16" s="13" t="s">
        <v>299</v>
      </c>
      <c r="R16" s="13" t="s">
        <v>348</v>
      </c>
      <c r="S16" s="13" t="s">
        <v>349</v>
      </c>
      <c r="T16" s="13"/>
      <c r="U16" s="13"/>
      <c r="V16" s="201"/>
      <c r="W16" s="13"/>
      <c r="X16" s="13"/>
      <c r="Y16" s="13"/>
      <c r="Z16" s="201"/>
      <c r="AA16" s="13"/>
      <c r="AB16" s="13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</row>
    <row r="17" spans="1:43" ht="18" customHeight="1">
      <c r="A17" s="196">
        <v>13</v>
      </c>
      <c r="B17" s="208" t="s">
        <v>27</v>
      </c>
      <c r="C17" s="197">
        <v>1447</v>
      </c>
      <c r="D17" s="198">
        <v>44662</v>
      </c>
      <c r="E17" s="199"/>
      <c r="F17" s="13" t="s">
        <v>292</v>
      </c>
      <c r="G17" s="198">
        <v>42926</v>
      </c>
      <c r="H17" s="208" t="s">
        <v>189</v>
      </c>
      <c r="I17" s="208" t="s">
        <v>190</v>
      </c>
      <c r="J17" s="211" t="s">
        <v>350</v>
      </c>
      <c r="K17" s="197">
        <v>7006013064</v>
      </c>
      <c r="L17" s="13">
        <v>9149583452</v>
      </c>
      <c r="M17" s="13" t="s">
        <v>317</v>
      </c>
      <c r="N17" s="201" t="s">
        <v>296</v>
      </c>
      <c r="O17" s="13" t="s">
        <v>303</v>
      </c>
      <c r="P17" s="13" t="s">
        <v>311</v>
      </c>
      <c r="Q17" s="13" t="s">
        <v>299</v>
      </c>
      <c r="R17" s="13" t="s">
        <v>351</v>
      </c>
      <c r="S17" s="13" t="s">
        <v>352</v>
      </c>
      <c r="T17" s="13"/>
      <c r="U17" s="13"/>
      <c r="V17" s="201"/>
      <c r="W17" s="13"/>
      <c r="X17" s="13"/>
      <c r="Y17" s="13"/>
      <c r="Z17" s="201"/>
      <c r="AA17" s="13"/>
      <c r="AB17" s="13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</row>
    <row r="18" spans="1:43" ht="18" customHeight="1">
      <c r="A18" s="196">
        <v>14</v>
      </c>
      <c r="B18" s="213" t="s">
        <v>28</v>
      </c>
      <c r="C18" s="13">
        <v>1533</v>
      </c>
      <c r="D18" s="214">
        <v>45010</v>
      </c>
      <c r="E18" s="199">
        <v>357098651894</v>
      </c>
      <c r="F18" s="13" t="s">
        <v>292</v>
      </c>
      <c r="G18" s="203">
        <v>42707</v>
      </c>
      <c r="H18" s="213" t="s">
        <v>193</v>
      </c>
      <c r="I18" s="13" t="s">
        <v>194</v>
      </c>
      <c r="J18" s="204" t="s">
        <v>353</v>
      </c>
      <c r="K18" s="213">
        <v>9858103363</v>
      </c>
      <c r="L18" s="13">
        <v>9906098321</v>
      </c>
      <c r="M18" s="13" t="s">
        <v>302</v>
      </c>
      <c r="N18" s="201" t="s">
        <v>296</v>
      </c>
      <c r="O18" s="13" t="s">
        <v>310</v>
      </c>
      <c r="P18" s="13" t="s">
        <v>319</v>
      </c>
      <c r="Q18" s="13" t="s">
        <v>299</v>
      </c>
      <c r="R18" s="13" t="s">
        <v>354</v>
      </c>
      <c r="S18" s="13" t="s">
        <v>355</v>
      </c>
      <c r="T18" s="13"/>
      <c r="U18" s="13"/>
      <c r="V18" s="201"/>
      <c r="W18" s="13"/>
      <c r="X18" s="13"/>
      <c r="Y18" s="13"/>
      <c r="Z18" s="201"/>
      <c r="AA18" s="13"/>
      <c r="AB18" s="13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</row>
    <row r="19" spans="1:43" ht="18" customHeight="1">
      <c r="A19" s="196">
        <v>15</v>
      </c>
      <c r="B19" s="215" t="s">
        <v>29</v>
      </c>
      <c r="C19" s="197">
        <v>1467</v>
      </c>
      <c r="D19" s="198">
        <v>44722</v>
      </c>
      <c r="E19" s="199">
        <v>809437702885</v>
      </c>
      <c r="F19" s="13" t="s">
        <v>308</v>
      </c>
      <c r="G19" s="216">
        <v>42716</v>
      </c>
      <c r="H19" s="197" t="s">
        <v>356</v>
      </c>
      <c r="I19" s="197" t="s">
        <v>197</v>
      </c>
      <c r="J19" s="200" t="s">
        <v>357</v>
      </c>
      <c r="K19" s="210">
        <v>8617827871</v>
      </c>
      <c r="L19" s="197">
        <v>7384614680</v>
      </c>
      <c r="M19" s="13" t="s">
        <v>295</v>
      </c>
      <c r="N19" s="201" t="s">
        <v>296</v>
      </c>
      <c r="O19" s="13" t="s">
        <v>318</v>
      </c>
      <c r="P19" s="13" t="s">
        <v>358</v>
      </c>
      <c r="Q19" s="13" t="s">
        <v>299</v>
      </c>
      <c r="R19" s="13"/>
      <c r="S19" s="13"/>
      <c r="T19" s="13"/>
      <c r="U19" s="13"/>
      <c r="V19" s="201"/>
      <c r="W19" s="13"/>
      <c r="X19" s="13"/>
      <c r="Y19" s="13"/>
      <c r="Z19" s="201"/>
      <c r="AA19" s="13"/>
      <c r="AB19" s="13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</row>
    <row r="20" spans="1:43" ht="18" customHeight="1">
      <c r="A20" s="196">
        <v>16</v>
      </c>
      <c r="B20" s="215" t="s">
        <v>30</v>
      </c>
      <c r="C20" s="197">
        <v>1490</v>
      </c>
      <c r="D20" s="198">
        <v>44963</v>
      </c>
      <c r="E20" s="199"/>
      <c r="F20" s="13" t="s">
        <v>292</v>
      </c>
      <c r="G20" s="198">
        <v>43082</v>
      </c>
      <c r="H20" s="208" t="s">
        <v>199</v>
      </c>
      <c r="I20" s="208" t="s">
        <v>200</v>
      </c>
      <c r="J20" s="211" t="s">
        <v>359</v>
      </c>
      <c r="K20" s="197">
        <v>7006678712</v>
      </c>
      <c r="L20" s="13">
        <v>9682310697</v>
      </c>
      <c r="M20" s="13" t="s">
        <v>317</v>
      </c>
      <c r="N20" s="201" t="s">
        <v>296</v>
      </c>
      <c r="O20" s="13" t="s">
        <v>297</v>
      </c>
      <c r="P20" s="13" t="s">
        <v>312</v>
      </c>
      <c r="Q20" s="13" t="s">
        <v>312</v>
      </c>
      <c r="R20" s="13" t="s">
        <v>360</v>
      </c>
      <c r="S20" s="13" t="s">
        <v>361</v>
      </c>
      <c r="T20" s="13"/>
      <c r="U20" s="13"/>
      <c r="V20" s="201"/>
      <c r="W20" s="13"/>
      <c r="X20" s="13"/>
      <c r="Y20" s="13"/>
      <c r="Z20" s="201"/>
      <c r="AA20" s="13"/>
      <c r="AB20" s="13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</row>
    <row r="21" spans="1:43" ht="18" customHeight="1">
      <c r="A21" s="196">
        <v>17</v>
      </c>
      <c r="B21" s="217" t="s">
        <v>31</v>
      </c>
      <c r="C21" s="206">
        <v>1504</v>
      </c>
      <c r="D21" s="207">
        <v>44986</v>
      </c>
      <c r="E21" s="199">
        <v>317858997606</v>
      </c>
      <c r="F21" s="13" t="s">
        <v>308</v>
      </c>
      <c r="G21" s="198">
        <v>42864</v>
      </c>
      <c r="H21" s="206" t="s">
        <v>202</v>
      </c>
      <c r="I21" s="206" t="s">
        <v>203</v>
      </c>
      <c r="J21" s="200" t="s">
        <v>362</v>
      </c>
      <c r="K21" s="206">
        <v>9906034468</v>
      </c>
      <c r="L21" s="13">
        <v>9906000538</v>
      </c>
      <c r="M21" s="13" t="s">
        <v>302</v>
      </c>
      <c r="N21" s="201" t="s">
        <v>296</v>
      </c>
      <c r="O21" s="13" t="s">
        <v>303</v>
      </c>
      <c r="P21" s="13" t="s">
        <v>363</v>
      </c>
      <c r="Q21" s="13" t="s">
        <v>364</v>
      </c>
      <c r="R21" s="13" t="s">
        <v>365</v>
      </c>
      <c r="S21" s="13"/>
      <c r="T21" s="13"/>
      <c r="U21" s="13"/>
      <c r="V21" s="201"/>
      <c r="W21" s="13"/>
      <c r="X21" s="13"/>
      <c r="Y21" s="13"/>
      <c r="Z21" s="201"/>
      <c r="AA21" s="13"/>
      <c r="AB21" s="13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</row>
    <row r="22" spans="1:43" ht="18" customHeight="1">
      <c r="A22" s="196">
        <v>18</v>
      </c>
      <c r="B22" s="20" t="s">
        <v>32</v>
      </c>
      <c r="C22" s="13">
        <v>1525</v>
      </c>
      <c r="D22" s="203">
        <v>45008</v>
      </c>
      <c r="E22" s="199"/>
      <c r="F22" s="13" t="s">
        <v>292</v>
      </c>
      <c r="G22" s="203">
        <v>42828</v>
      </c>
      <c r="H22" s="13" t="s">
        <v>205</v>
      </c>
      <c r="I22" s="13" t="s">
        <v>206</v>
      </c>
      <c r="J22" s="204" t="s">
        <v>366</v>
      </c>
      <c r="K22" s="13">
        <v>7006054150</v>
      </c>
      <c r="L22" s="13">
        <v>9149518915</v>
      </c>
      <c r="M22" s="13" t="s">
        <v>317</v>
      </c>
      <c r="N22" s="201" t="s">
        <v>296</v>
      </c>
      <c r="O22" s="13" t="s">
        <v>310</v>
      </c>
      <c r="P22" s="13" t="s">
        <v>347</v>
      </c>
      <c r="Q22" s="13" t="s">
        <v>312</v>
      </c>
      <c r="R22" s="13" t="s">
        <v>367</v>
      </c>
      <c r="S22" s="13" t="s">
        <v>368</v>
      </c>
      <c r="T22" s="13"/>
      <c r="U22" s="13"/>
      <c r="V22" s="201"/>
      <c r="W22" s="13"/>
      <c r="X22" s="13"/>
      <c r="Y22" s="13"/>
      <c r="Z22" s="201"/>
      <c r="AA22" s="13"/>
      <c r="AB22" s="13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</row>
    <row r="23" spans="1:43" ht="18" customHeight="1">
      <c r="A23" s="196">
        <v>19</v>
      </c>
      <c r="B23" s="215" t="s">
        <v>33</v>
      </c>
      <c r="C23" s="197">
        <v>1481</v>
      </c>
      <c r="D23" s="198">
        <v>44778</v>
      </c>
      <c r="E23" s="199"/>
      <c r="F23" s="13" t="s">
        <v>292</v>
      </c>
      <c r="G23" s="198">
        <v>41416</v>
      </c>
      <c r="H23" s="197" t="s">
        <v>369</v>
      </c>
      <c r="I23" s="197" t="s">
        <v>209</v>
      </c>
      <c r="J23" s="200" t="s">
        <v>370</v>
      </c>
      <c r="K23" s="197">
        <v>9858427231</v>
      </c>
      <c r="L23" s="13">
        <v>9055263369</v>
      </c>
      <c r="M23" s="13" t="s">
        <v>295</v>
      </c>
      <c r="N23" s="201" t="s">
        <v>296</v>
      </c>
      <c r="O23" s="13" t="s">
        <v>318</v>
      </c>
      <c r="P23" s="13" t="s">
        <v>371</v>
      </c>
      <c r="Q23" s="13" t="s">
        <v>326</v>
      </c>
      <c r="R23" s="13"/>
      <c r="S23" s="13"/>
      <c r="T23" s="13"/>
      <c r="U23" s="13"/>
      <c r="V23" s="201"/>
      <c r="W23" s="13"/>
      <c r="X23" s="13"/>
      <c r="Y23" s="13"/>
      <c r="Z23" s="201"/>
      <c r="AA23" s="13"/>
      <c r="AB23" s="13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</row>
    <row r="24" spans="1:43" ht="18" customHeight="1">
      <c r="A24" s="196">
        <v>20</v>
      </c>
      <c r="B24" s="20" t="s">
        <v>34</v>
      </c>
      <c r="C24" s="13">
        <v>1567</v>
      </c>
      <c r="D24" s="203">
        <v>45020</v>
      </c>
      <c r="E24" s="199"/>
      <c r="F24" s="13" t="s">
        <v>292</v>
      </c>
      <c r="G24" s="203">
        <v>42870</v>
      </c>
      <c r="H24" s="13" t="s">
        <v>214</v>
      </c>
      <c r="I24" s="13" t="s">
        <v>215</v>
      </c>
      <c r="J24" s="204" t="s">
        <v>372</v>
      </c>
      <c r="K24" s="13"/>
      <c r="L24" s="13">
        <v>9419122595</v>
      </c>
      <c r="M24" s="13" t="s">
        <v>295</v>
      </c>
      <c r="N24" s="201" t="s">
        <v>296</v>
      </c>
      <c r="O24" s="13" t="s">
        <v>297</v>
      </c>
      <c r="P24" s="13" t="s">
        <v>319</v>
      </c>
      <c r="Q24" s="13" t="s">
        <v>364</v>
      </c>
      <c r="R24" s="205" t="s">
        <v>373</v>
      </c>
      <c r="S24" s="13" t="s">
        <v>374</v>
      </c>
      <c r="T24" s="13"/>
      <c r="U24" s="13"/>
      <c r="V24" s="201"/>
      <c r="W24" s="13"/>
      <c r="X24" s="13"/>
      <c r="Y24" s="13"/>
      <c r="Z24" s="201"/>
      <c r="AA24" s="13"/>
      <c r="AB24" s="13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</row>
    <row r="25" spans="1:43" ht="18" customHeight="1">
      <c r="A25" s="196">
        <v>21</v>
      </c>
      <c r="B25" s="20" t="s">
        <v>35</v>
      </c>
      <c r="C25" s="13">
        <v>1527</v>
      </c>
      <c r="D25" s="203">
        <v>45008</v>
      </c>
      <c r="E25" s="199"/>
      <c r="F25" s="13" t="s">
        <v>292</v>
      </c>
      <c r="G25" s="203">
        <v>42859</v>
      </c>
      <c r="H25" s="13" t="s">
        <v>218</v>
      </c>
      <c r="I25" s="13" t="s">
        <v>219</v>
      </c>
      <c r="J25" s="204" t="s">
        <v>375</v>
      </c>
      <c r="K25" s="13">
        <v>9796021395</v>
      </c>
      <c r="L25" s="13">
        <v>9070221395</v>
      </c>
      <c r="M25" s="13" t="s">
        <v>295</v>
      </c>
      <c r="N25" s="201" t="s">
        <v>296</v>
      </c>
      <c r="O25" s="13" t="s">
        <v>318</v>
      </c>
      <c r="P25" s="13" t="s">
        <v>304</v>
      </c>
      <c r="Q25" s="13" t="s">
        <v>299</v>
      </c>
      <c r="R25" s="13" t="s">
        <v>376</v>
      </c>
      <c r="S25" s="13"/>
      <c r="T25" s="13"/>
      <c r="U25" s="13"/>
      <c r="V25" s="201"/>
      <c r="W25" s="13"/>
      <c r="X25" s="13"/>
      <c r="Y25" s="13"/>
      <c r="Z25" s="201"/>
      <c r="AA25" s="13"/>
      <c r="AB25" s="13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</row>
    <row r="26" spans="1:43" ht="18" customHeight="1">
      <c r="A26" s="196">
        <v>22</v>
      </c>
      <c r="B26" s="215" t="s">
        <v>36</v>
      </c>
      <c r="C26" s="197">
        <v>1443</v>
      </c>
      <c r="D26" s="198">
        <v>44659</v>
      </c>
      <c r="E26" s="199">
        <v>731686725366</v>
      </c>
      <c r="F26" s="13" t="s">
        <v>308</v>
      </c>
      <c r="G26" s="198" t="s">
        <v>377</v>
      </c>
      <c r="H26" s="197" t="s">
        <v>220</v>
      </c>
      <c r="I26" s="197" t="s">
        <v>221</v>
      </c>
      <c r="J26" s="200" t="s">
        <v>378</v>
      </c>
      <c r="K26" s="197">
        <v>9622216390</v>
      </c>
      <c r="L26" s="13">
        <v>8082648767</v>
      </c>
      <c r="M26" s="13" t="s">
        <v>295</v>
      </c>
      <c r="N26" s="201" t="s">
        <v>296</v>
      </c>
      <c r="O26" s="13" t="s">
        <v>318</v>
      </c>
      <c r="P26" s="13" t="s">
        <v>319</v>
      </c>
      <c r="Q26" s="13" t="s">
        <v>299</v>
      </c>
      <c r="R26" s="13"/>
      <c r="S26" s="13" t="s">
        <v>379</v>
      </c>
      <c r="T26" s="13"/>
      <c r="U26" s="13"/>
      <c r="V26" s="201"/>
      <c r="W26" s="13"/>
      <c r="X26" s="13"/>
      <c r="Y26" s="13"/>
      <c r="Z26" s="201"/>
      <c r="AA26" s="13"/>
      <c r="AB26" s="13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</row>
    <row r="27" spans="1:43" ht="18" customHeight="1">
      <c r="A27" s="196">
        <v>23</v>
      </c>
      <c r="B27" s="20" t="s">
        <v>37</v>
      </c>
      <c r="C27" s="13">
        <v>1528</v>
      </c>
      <c r="D27" s="203">
        <v>45009</v>
      </c>
      <c r="E27" s="199"/>
      <c r="F27" s="13" t="s">
        <v>308</v>
      </c>
      <c r="G27" s="203">
        <v>42904</v>
      </c>
      <c r="H27" s="13" t="s">
        <v>224</v>
      </c>
      <c r="I27" s="13" t="s">
        <v>225</v>
      </c>
      <c r="J27" s="204" t="s">
        <v>380</v>
      </c>
      <c r="K27" s="13">
        <v>9419140311</v>
      </c>
      <c r="L27" s="13">
        <v>9797602176</v>
      </c>
      <c r="M27" s="13" t="s">
        <v>317</v>
      </c>
      <c r="N27" s="201" t="s">
        <v>296</v>
      </c>
      <c r="O27" s="13" t="s">
        <v>297</v>
      </c>
      <c r="P27" s="13" t="s">
        <v>347</v>
      </c>
      <c r="Q27" s="13" t="s">
        <v>326</v>
      </c>
      <c r="R27" s="205" t="s">
        <v>381</v>
      </c>
      <c r="S27" s="13" t="s">
        <v>382</v>
      </c>
      <c r="T27" s="13"/>
      <c r="U27" s="13"/>
      <c r="V27" s="201"/>
      <c r="W27" s="13"/>
      <c r="X27" s="13"/>
      <c r="Y27" s="13"/>
      <c r="Z27" s="201"/>
      <c r="AA27" s="13"/>
      <c r="AB27" s="13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</row>
    <row r="28" spans="1:43" ht="18" customHeight="1">
      <c r="A28" s="196">
        <v>24</v>
      </c>
      <c r="B28" s="20" t="s">
        <v>38</v>
      </c>
      <c r="C28" s="13">
        <v>1554</v>
      </c>
      <c r="D28" s="203">
        <v>45015</v>
      </c>
      <c r="E28" s="199">
        <v>815224799947</v>
      </c>
      <c r="F28" s="13" t="s">
        <v>292</v>
      </c>
      <c r="G28" s="203">
        <v>43052</v>
      </c>
      <c r="H28" s="13" t="s">
        <v>383</v>
      </c>
      <c r="I28" s="13" t="s">
        <v>228</v>
      </c>
      <c r="J28" s="204" t="s">
        <v>384</v>
      </c>
      <c r="K28" s="13">
        <v>9622252949</v>
      </c>
      <c r="L28" s="13">
        <v>9419712918</v>
      </c>
      <c r="M28" s="13" t="s">
        <v>295</v>
      </c>
      <c r="N28" s="201" t="s">
        <v>296</v>
      </c>
      <c r="O28" s="13" t="s">
        <v>310</v>
      </c>
      <c r="P28" s="13" t="s">
        <v>385</v>
      </c>
      <c r="Q28" s="13" t="s">
        <v>386</v>
      </c>
      <c r="R28" s="13" t="s">
        <v>387</v>
      </c>
      <c r="S28" s="13" t="s">
        <v>388</v>
      </c>
      <c r="T28" s="13"/>
      <c r="U28" s="13"/>
      <c r="V28" s="201"/>
      <c r="W28" s="13"/>
      <c r="X28" s="13"/>
      <c r="Y28" s="13"/>
      <c r="Z28" s="201"/>
      <c r="AA28" s="13"/>
      <c r="AB28" s="13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</row>
    <row r="29" spans="1:43" ht="18" customHeight="1">
      <c r="A29" s="196">
        <v>25</v>
      </c>
      <c r="B29" s="20" t="s">
        <v>389</v>
      </c>
      <c r="C29" s="13">
        <v>1582</v>
      </c>
      <c r="D29" s="203">
        <v>45029</v>
      </c>
      <c r="E29" s="199">
        <v>359756248333</v>
      </c>
      <c r="F29" s="13" t="s">
        <v>292</v>
      </c>
      <c r="G29" s="203">
        <v>42715</v>
      </c>
      <c r="H29" s="13" t="s">
        <v>390</v>
      </c>
      <c r="I29" s="13" t="s">
        <v>391</v>
      </c>
      <c r="J29" s="204" t="s">
        <v>392</v>
      </c>
      <c r="K29" s="13">
        <v>7006400025</v>
      </c>
      <c r="L29" s="13">
        <v>7000692552</v>
      </c>
      <c r="M29" s="13" t="s">
        <v>295</v>
      </c>
      <c r="N29" s="201"/>
      <c r="O29" s="13" t="s">
        <v>318</v>
      </c>
      <c r="P29" s="13" t="s">
        <v>347</v>
      </c>
      <c r="Q29" s="13" t="s">
        <v>393</v>
      </c>
      <c r="R29" s="205" t="s">
        <v>394</v>
      </c>
      <c r="S29" s="13"/>
      <c r="T29" s="13"/>
      <c r="U29" s="13"/>
      <c r="V29" s="201"/>
      <c r="W29" s="13"/>
      <c r="X29" s="13"/>
      <c r="Y29" s="13"/>
      <c r="Z29" s="201"/>
      <c r="AA29" s="13"/>
      <c r="AB29" s="13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</row>
    <row r="30" spans="1:43" ht="18" customHeight="1">
      <c r="A30" s="196">
        <v>26</v>
      </c>
      <c r="B30" s="20" t="s">
        <v>40</v>
      </c>
      <c r="C30" s="13">
        <v>1584</v>
      </c>
      <c r="D30" s="203">
        <v>45031</v>
      </c>
      <c r="E30" s="199"/>
      <c r="F30" s="13" t="s">
        <v>308</v>
      </c>
      <c r="G30" s="203">
        <v>42687</v>
      </c>
      <c r="H30" s="13" t="s">
        <v>232</v>
      </c>
      <c r="I30" s="13" t="s">
        <v>233</v>
      </c>
      <c r="J30" s="204" t="s">
        <v>395</v>
      </c>
      <c r="K30" s="13">
        <v>7006734093</v>
      </c>
      <c r="L30" s="13">
        <v>7006799981</v>
      </c>
      <c r="M30" s="13" t="s">
        <v>302</v>
      </c>
      <c r="N30" s="201"/>
      <c r="O30" s="13" t="s">
        <v>310</v>
      </c>
      <c r="P30" s="13" t="s">
        <v>298</v>
      </c>
      <c r="Q30" s="13" t="s">
        <v>326</v>
      </c>
      <c r="R30" s="13"/>
      <c r="S30" s="13"/>
      <c r="T30" s="13"/>
      <c r="U30" s="13"/>
      <c r="V30" s="201"/>
      <c r="W30" s="13"/>
      <c r="X30" s="13"/>
      <c r="Y30" s="13"/>
      <c r="Z30" s="201"/>
      <c r="AA30" s="13"/>
      <c r="AB30" s="13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</row>
    <row r="31" spans="1:43" ht="25.5" customHeight="1">
      <c r="A31" s="196">
        <v>27</v>
      </c>
      <c r="B31" s="218" t="s">
        <v>396</v>
      </c>
      <c r="C31" s="13">
        <v>1588</v>
      </c>
      <c r="D31" s="219">
        <v>45055</v>
      </c>
      <c r="E31" s="199"/>
      <c r="F31" s="13" t="s">
        <v>308</v>
      </c>
      <c r="G31" s="203">
        <v>42789</v>
      </c>
      <c r="H31" s="13" t="s">
        <v>236</v>
      </c>
      <c r="I31" s="13" t="s">
        <v>237</v>
      </c>
      <c r="J31" s="204" t="s">
        <v>397</v>
      </c>
      <c r="K31" s="13">
        <v>9906355991</v>
      </c>
      <c r="L31" s="13">
        <v>9906356622</v>
      </c>
      <c r="M31" s="13" t="s">
        <v>295</v>
      </c>
      <c r="N31" s="201"/>
      <c r="O31" s="13" t="s">
        <v>303</v>
      </c>
      <c r="P31" s="13" t="s">
        <v>398</v>
      </c>
      <c r="Q31" s="13" t="s">
        <v>326</v>
      </c>
      <c r="R31" s="205" t="s">
        <v>399</v>
      </c>
      <c r="S31" s="13"/>
      <c r="T31" s="13"/>
      <c r="U31" s="13"/>
      <c r="V31" s="201"/>
      <c r="W31" s="13"/>
      <c r="X31" s="13"/>
      <c r="Y31" s="13"/>
      <c r="Z31" s="201"/>
      <c r="AA31" s="13"/>
      <c r="AB31" s="13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</row>
    <row r="32" spans="1:43" ht="18" customHeight="1">
      <c r="J32" s="221"/>
      <c r="O32" s="13"/>
    </row>
    <row r="33" spans="1:43" ht="18" customHeight="1">
      <c r="A33" s="196"/>
      <c r="B33" s="20"/>
      <c r="C33" s="13"/>
      <c r="D33" s="203"/>
      <c r="E33" s="199"/>
      <c r="F33" s="13"/>
      <c r="G33" s="203"/>
      <c r="H33" s="13"/>
      <c r="I33" s="13"/>
      <c r="J33" s="204"/>
      <c r="K33" s="13"/>
      <c r="L33" s="13"/>
      <c r="M33" s="13"/>
      <c r="N33" s="201"/>
      <c r="O33" s="222"/>
      <c r="P33" s="13"/>
      <c r="Q33" s="13"/>
      <c r="R33" s="13"/>
      <c r="S33" s="13"/>
      <c r="T33" s="13"/>
      <c r="U33" s="13"/>
      <c r="V33" s="201"/>
      <c r="W33" s="13"/>
      <c r="X33" s="13"/>
      <c r="Y33" s="13"/>
      <c r="Z33" s="201"/>
      <c r="AA33" s="13"/>
      <c r="AB33" s="13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</row>
    <row r="34" spans="1:43" ht="18" customHeight="1">
      <c r="A34" s="196"/>
      <c r="B34" s="20"/>
      <c r="C34" s="13"/>
      <c r="D34" s="203"/>
      <c r="E34" s="199"/>
      <c r="F34" s="13"/>
      <c r="G34" s="203"/>
      <c r="H34" s="13"/>
      <c r="I34" s="13"/>
      <c r="J34" s="204"/>
      <c r="K34" s="13"/>
      <c r="L34" s="13"/>
      <c r="M34" s="13"/>
      <c r="N34" s="13"/>
      <c r="P34" s="202"/>
      <c r="Q34" s="202"/>
      <c r="R34" s="202"/>
      <c r="S34" s="202"/>
      <c r="T34" s="202"/>
      <c r="U34" s="202"/>
      <c r="V34" s="202"/>
      <c r="W34" s="13"/>
      <c r="X34" s="13"/>
      <c r="Y34" s="13"/>
      <c r="Z34" s="201"/>
      <c r="AA34" s="13"/>
      <c r="AB34" s="13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</row>
    <row r="35" spans="1:43" ht="18" customHeight="1">
      <c r="A35" s="196"/>
      <c r="B35" s="20"/>
      <c r="C35" s="13"/>
      <c r="D35" s="203"/>
      <c r="E35" s="199"/>
      <c r="F35" s="13"/>
      <c r="G35" s="203"/>
      <c r="H35" s="13"/>
      <c r="I35" s="13"/>
      <c r="J35" s="204"/>
      <c r="K35" s="13"/>
      <c r="L35" s="13"/>
      <c r="M35" s="13"/>
      <c r="N35" s="13"/>
      <c r="O35" s="13"/>
      <c r="P35" s="202"/>
      <c r="Q35" s="202"/>
      <c r="R35" s="202"/>
      <c r="S35" s="202"/>
      <c r="T35" s="202"/>
      <c r="U35" s="202"/>
      <c r="V35" s="202"/>
      <c r="W35" s="13"/>
      <c r="X35" s="13"/>
      <c r="Y35" s="13"/>
      <c r="Z35" s="201"/>
      <c r="AA35" s="13"/>
      <c r="AB35" s="13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</row>
    <row r="36" spans="1:43" ht="18" customHeight="1">
      <c r="A36" s="196"/>
      <c r="B36" s="20"/>
      <c r="C36" s="13"/>
      <c r="D36" s="203"/>
      <c r="E36" s="199"/>
      <c r="F36" s="13"/>
      <c r="G36" s="203"/>
      <c r="H36" s="13"/>
      <c r="I36" s="13"/>
      <c r="J36" s="204"/>
      <c r="K36" s="13"/>
      <c r="L36" s="13"/>
      <c r="M36" s="13"/>
      <c r="N36" s="13"/>
      <c r="O36" s="13"/>
      <c r="P36" s="202"/>
      <c r="Q36" s="202"/>
      <c r="R36" s="202"/>
      <c r="S36" s="202"/>
      <c r="T36" s="202"/>
      <c r="U36" s="202"/>
      <c r="V36" s="202"/>
      <c r="W36" s="13"/>
      <c r="X36" s="13"/>
      <c r="Y36" s="13"/>
      <c r="Z36" s="201"/>
      <c r="AA36" s="13"/>
      <c r="AB36" s="13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</row>
    <row r="37" spans="1:43" ht="18" customHeight="1">
      <c r="A37" s="196"/>
      <c r="B37" s="20"/>
      <c r="C37" s="13"/>
      <c r="D37" s="203"/>
      <c r="E37" s="199"/>
      <c r="F37" s="13"/>
      <c r="G37" s="203"/>
      <c r="H37" s="13"/>
      <c r="I37" s="13"/>
      <c r="J37" s="204"/>
      <c r="K37" s="13"/>
      <c r="L37" s="13"/>
      <c r="M37" s="13"/>
      <c r="N37" s="13"/>
      <c r="O37" s="13"/>
      <c r="P37" s="202"/>
      <c r="Q37" s="202"/>
      <c r="R37" s="202"/>
      <c r="S37" s="202"/>
      <c r="T37" s="202"/>
      <c r="U37" s="202"/>
      <c r="V37" s="202"/>
      <c r="W37" s="13"/>
      <c r="X37" s="13"/>
      <c r="Y37" s="13"/>
      <c r="Z37" s="201"/>
      <c r="AA37" s="13"/>
      <c r="AB37" s="13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</row>
    <row r="38" spans="1:43" ht="18" customHeight="1">
      <c r="A38" s="196"/>
      <c r="B38" s="20"/>
      <c r="C38" s="13"/>
      <c r="D38" s="203"/>
      <c r="E38" s="199"/>
      <c r="F38" s="13"/>
      <c r="G38" s="203"/>
      <c r="H38" s="13"/>
      <c r="I38" s="13"/>
      <c r="J38" s="204"/>
      <c r="K38" s="13"/>
      <c r="L38" s="13"/>
      <c r="M38" s="13"/>
      <c r="N38" s="13"/>
      <c r="O38" s="13"/>
      <c r="P38" s="202"/>
      <c r="Q38" s="202"/>
      <c r="R38" s="202"/>
      <c r="S38" s="202"/>
      <c r="T38" s="202"/>
      <c r="U38" s="202"/>
      <c r="V38" s="202"/>
      <c r="W38" s="13"/>
      <c r="X38" s="13"/>
      <c r="Y38" s="13"/>
      <c r="Z38" s="201"/>
      <c r="AA38" s="13"/>
      <c r="AB38" s="13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</row>
    <row r="39" spans="1:43" ht="18" customHeight="1">
      <c r="D39" s="223"/>
      <c r="E39" s="224"/>
      <c r="F39" s="202"/>
      <c r="G39" s="223"/>
      <c r="H39" s="202"/>
      <c r="I39" s="202"/>
      <c r="J39" s="221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13"/>
      <c r="X39" s="13"/>
      <c r="Y39" s="13"/>
      <c r="Z39" s="201"/>
      <c r="AA39" s="13"/>
      <c r="AB39" s="13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</row>
    <row r="40" spans="1:43" ht="18" customHeight="1">
      <c r="D40" s="223"/>
      <c r="E40" s="224"/>
      <c r="F40" s="202"/>
      <c r="G40" s="223"/>
      <c r="H40" s="202"/>
      <c r="I40" s="202"/>
      <c r="J40" s="225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13"/>
      <c r="X40" s="13"/>
      <c r="Y40" s="13"/>
      <c r="Z40" s="201"/>
      <c r="AA40" s="13"/>
      <c r="AB40" s="13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</row>
    <row r="41" spans="1:43" ht="18" customHeight="1">
      <c r="D41" s="223"/>
      <c r="E41" s="224"/>
      <c r="F41" s="202"/>
      <c r="G41" s="223"/>
      <c r="H41" s="202"/>
      <c r="I41" s="202"/>
      <c r="J41" s="225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13"/>
      <c r="X41" s="13"/>
      <c r="Y41" s="13"/>
      <c r="Z41" s="201"/>
      <c r="AA41" s="13"/>
      <c r="AB41" s="13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</row>
    <row r="42" spans="1:43" ht="18" customHeight="1">
      <c r="D42" s="223"/>
      <c r="E42" s="224"/>
      <c r="F42" s="202"/>
      <c r="G42" s="223"/>
      <c r="H42" s="202"/>
      <c r="I42" s="202"/>
      <c r="J42" s="225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13"/>
      <c r="X42" s="13"/>
      <c r="Y42" s="13"/>
      <c r="Z42" s="201"/>
      <c r="AA42" s="13"/>
      <c r="AB42" s="13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</row>
    <row r="43" spans="1:43" ht="18" customHeight="1">
      <c r="D43" s="223"/>
      <c r="E43" s="224"/>
      <c r="F43" s="202"/>
      <c r="G43" s="223"/>
      <c r="H43" s="202"/>
      <c r="I43" s="202"/>
      <c r="J43" s="225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13"/>
      <c r="X43" s="13"/>
      <c r="Y43" s="13"/>
      <c r="Z43" s="201"/>
      <c r="AA43" s="13"/>
      <c r="AB43" s="13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</row>
    <row r="44" spans="1:43" ht="18" customHeight="1">
      <c r="D44" s="223"/>
      <c r="E44" s="224"/>
      <c r="F44" s="202"/>
      <c r="G44" s="223"/>
      <c r="H44" s="202"/>
      <c r="I44" s="202"/>
      <c r="J44" s="225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13"/>
      <c r="AB44" s="13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</row>
    <row r="45" spans="1:43" ht="18" customHeight="1">
      <c r="D45" s="223"/>
      <c r="E45" s="224"/>
      <c r="F45" s="202"/>
      <c r="G45" s="223"/>
      <c r="H45" s="202"/>
      <c r="I45" s="202"/>
      <c r="J45" s="225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13"/>
      <c r="AB45" s="13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</row>
    <row r="46" spans="1:43" ht="18" customHeight="1">
      <c r="D46" s="223"/>
      <c r="E46" s="224"/>
      <c r="F46" s="202"/>
      <c r="G46" s="223"/>
      <c r="H46" s="202"/>
      <c r="I46" s="202"/>
      <c r="J46" s="225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13"/>
      <c r="AB46" s="13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</row>
    <row r="47" spans="1:43" ht="18" customHeight="1">
      <c r="D47" s="223"/>
      <c r="E47" s="224"/>
      <c r="F47" s="202"/>
      <c r="G47" s="223"/>
      <c r="H47" s="202"/>
      <c r="I47" s="202"/>
      <c r="J47" s="225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13"/>
      <c r="AB47" s="13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</row>
    <row r="48" spans="1:43" ht="18" customHeight="1">
      <c r="A48" s="165"/>
      <c r="D48" s="223"/>
      <c r="E48" s="224"/>
      <c r="F48" s="202"/>
      <c r="G48" s="223"/>
      <c r="H48" s="202"/>
      <c r="I48" s="202"/>
      <c r="J48" s="225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13"/>
      <c r="AB48" s="13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</row>
    <row r="49" spans="1:43" ht="18" customHeight="1">
      <c r="A49" s="165"/>
      <c r="D49" s="223"/>
      <c r="E49" s="202"/>
      <c r="F49" s="202"/>
      <c r="G49" s="223"/>
      <c r="H49" s="202"/>
      <c r="I49" s="202"/>
      <c r="J49" s="225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13"/>
      <c r="AB49" s="13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</row>
    <row r="50" spans="1:43" ht="18" customHeight="1">
      <c r="A50" s="165"/>
      <c r="D50" s="223"/>
      <c r="E50" s="202"/>
      <c r="F50" s="202"/>
      <c r="G50" s="223"/>
      <c r="H50" s="202"/>
      <c r="I50" s="202"/>
      <c r="J50" s="225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13"/>
      <c r="AB50" s="13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</row>
    <row r="51" spans="1:43" ht="18" customHeight="1">
      <c r="A51" s="165"/>
      <c r="D51" s="223"/>
      <c r="E51" s="202"/>
      <c r="F51" s="202"/>
      <c r="G51" s="223"/>
      <c r="H51" s="202"/>
      <c r="I51" s="202"/>
      <c r="J51" s="225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13"/>
      <c r="AB51" s="13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</row>
    <row r="52" spans="1:43" ht="18" customHeight="1">
      <c r="A52" s="165"/>
      <c r="D52" s="223"/>
      <c r="E52" s="202"/>
      <c r="F52" s="202"/>
      <c r="G52" s="223"/>
      <c r="H52" s="202"/>
      <c r="I52" s="202"/>
      <c r="J52" s="225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13"/>
      <c r="AB52" s="13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</row>
    <row r="53" spans="1:43" ht="18" customHeight="1">
      <c r="A53" s="165"/>
      <c r="D53" s="223"/>
      <c r="E53" s="202"/>
      <c r="F53" s="202"/>
      <c r="G53" s="223"/>
      <c r="H53" s="202"/>
      <c r="I53" s="202"/>
      <c r="J53" s="225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13"/>
      <c r="AB53" s="13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</row>
    <row r="54" spans="1:43" ht="18" customHeight="1">
      <c r="A54" s="165"/>
      <c r="D54" s="223"/>
      <c r="E54" s="202"/>
      <c r="F54" s="202"/>
      <c r="G54" s="223"/>
      <c r="H54" s="202"/>
      <c r="I54" s="202"/>
      <c r="J54" s="225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13"/>
      <c r="AB54" s="13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</row>
    <row r="55" spans="1:43" ht="18" customHeight="1">
      <c r="A55" s="165"/>
      <c r="D55" s="223"/>
      <c r="E55" s="202"/>
      <c r="F55" s="202"/>
      <c r="G55" s="223"/>
      <c r="H55" s="202"/>
      <c r="I55" s="202"/>
      <c r="J55" s="225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13"/>
      <c r="AB55" s="13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</row>
    <row r="56" spans="1:43" ht="18" customHeight="1">
      <c r="A56" s="165"/>
      <c r="D56" s="223"/>
      <c r="E56" s="202"/>
      <c r="F56" s="202"/>
      <c r="G56" s="223"/>
      <c r="H56" s="202"/>
      <c r="I56" s="202"/>
      <c r="J56" s="225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13"/>
      <c r="AB56" s="13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</row>
    <row r="57" spans="1:43" ht="18" customHeight="1">
      <c r="A57" s="165"/>
      <c r="D57" s="223"/>
      <c r="E57" s="202"/>
      <c r="F57" s="202"/>
      <c r="G57" s="223"/>
      <c r="H57" s="202"/>
      <c r="I57" s="202"/>
      <c r="J57" s="225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13"/>
      <c r="AB57" s="13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</row>
    <row r="58" spans="1:43" ht="18" customHeight="1">
      <c r="A58" s="165"/>
      <c r="D58" s="223"/>
      <c r="E58" s="202"/>
      <c r="F58" s="202"/>
      <c r="G58" s="223"/>
      <c r="H58" s="202"/>
      <c r="I58" s="202"/>
      <c r="J58" s="225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13"/>
      <c r="AB58" s="13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</row>
    <row r="59" spans="1:43" ht="18" customHeight="1">
      <c r="A59" s="165"/>
      <c r="D59" s="223"/>
      <c r="E59" s="202"/>
      <c r="F59" s="202"/>
      <c r="G59" s="223"/>
      <c r="H59" s="202"/>
      <c r="I59" s="202"/>
      <c r="J59" s="225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13"/>
      <c r="AB59" s="13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</row>
    <row r="60" spans="1:43" ht="18" customHeight="1">
      <c r="A60" s="165"/>
      <c r="D60" s="223"/>
      <c r="E60" s="202"/>
      <c r="F60" s="202"/>
      <c r="G60" s="223"/>
      <c r="H60" s="202"/>
      <c r="I60" s="202"/>
      <c r="J60" s="225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13"/>
      <c r="AB60" s="13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</row>
    <row r="61" spans="1:43" ht="18" customHeight="1">
      <c r="A61" s="165"/>
      <c r="D61" s="223"/>
      <c r="E61" s="202"/>
      <c r="F61" s="202"/>
      <c r="G61" s="223"/>
      <c r="H61" s="202"/>
      <c r="I61" s="202"/>
      <c r="J61" s="225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13"/>
      <c r="AB61" s="13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</row>
    <row r="62" spans="1:43" ht="18" customHeight="1">
      <c r="A62" s="165"/>
      <c r="D62" s="223"/>
      <c r="E62" s="202"/>
      <c r="F62" s="202"/>
      <c r="G62" s="223"/>
      <c r="H62" s="202"/>
      <c r="I62" s="202"/>
      <c r="J62" s="225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13"/>
      <c r="AB62" s="13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</row>
    <row r="63" spans="1:43" ht="18" customHeight="1">
      <c r="A63" s="165"/>
      <c r="D63" s="223"/>
      <c r="E63" s="202"/>
      <c r="F63" s="202"/>
      <c r="G63" s="223"/>
      <c r="H63" s="202"/>
      <c r="I63" s="202"/>
      <c r="J63" s="225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13"/>
      <c r="AB63" s="13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</row>
    <row r="64" spans="1:43" ht="18" customHeight="1">
      <c r="A64" s="165"/>
      <c r="D64" s="223"/>
      <c r="E64" s="202"/>
      <c r="F64" s="202"/>
      <c r="G64" s="223"/>
      <c r="H64" s="202"/>
      <c r="I64" s="202"/>
      <c r="J64" s="225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13"/>
      <c r="AB64" s="13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</row>
    <row r="65" spans="1:43" ht="18" customHeight="1">
      <c r="A65" s="165"/>
      <c r="D65" s="223"/>
      <c r="E65" s="202"/>
      <c r="F65" s="202"/>
      <c r="G65" s="223"/>
      <c r="H65" s="202"/>
      <c r="I65" s="202"/>
      <c r="J65" s="225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</row>
    <row r="66" spans="1:43" ht="18" customHeight="1">
      <c r="A66" s="165"/>
      <c r="D66" s="223"/>
      <c r="E66" s="202"/>
      <c r="F66" s="202"/>
      <c r="G66" s="223"/>
      <c r="H66" s="202"/>
      <c r="I66" s="202"/>
      <c r="J66" s="225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</row>
    <row r="67" spans="1:43" ht="18" customHeight="1">
      <c r="A67" s="165"/>
      <c r="D67" s="223"/>
      <c r="E67" s="202"/>
      <c r="F67" s="202"/>
      <c r="G67" s="223"/>
      <c r="H67" s="202"/>
      <c r="I67" s="202"/>
      <c r="J67" s="225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</row>
    <row r="68" spans="1:43" ht="18" customHeight="1">
      <c r="A68" s="165"/>
      <c r="D68" s="223"/>
      <c r="E68" s="202"/>
      <c r="F68" s="202"/>
      <c r="G68" s="223"/>
      <c r="H68" s="202"/>
      <c r="I68" s="202"/>
      <c r="J68" s="225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</row>
    <row r="69" spans="1:43" ht="18" customHeight="1">
      <c r="A69" s="165"/>
      <c r="D69" s="223"/>
      <c r="E69" s="202"/>
      <c r="F69" s="202"/>
      <c r="G69" s="223"/>
      <c r="H69" s="202"/>
      <c r="I69" s="202"/>
      <c r="J69" s="225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</row>
    <row r="70" spans="1:43" ht="18" customHeight="1">
      <c r="A70" s="165"/>
      <c r="D70" s="223"/>
      <c r="E70" s="202"/>
      <c r="F70" s="202"/>
      <c r="G70" s="223"/>
      <c r="H70" s="202"/>
      <c r="I70" s="202"/>
      <c r="J70" s="225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</row>
    <row r="71" spans="1:43" ht="18" customHeight="1">
      <c r="A71" s="165"/>
      <c r="D71" s="223"/>
      <c r="E71" s="202"/>
      <c r="F71" s="202"/>
      <c r="G71" s="223"/>
      <c r="H71" s="202"/>
      <c r="I71" s="202"/>
      <c r="J71" s="225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</row>
    <row r="72" spans="1:43" ht="18" customHeight="1">
      <c r="A72" s="165"/>
      <c r="D72" s="223"/>
      <c r="E72" s="202"/>
      <c r="F72" s="202"/>
      <c r="G72" s="202"/>
      <c r="H72" s="202"/>
      <c r="I72" s="202"/>
      <c r="J72" s="225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</row>
    <row r="73" spans="1:43" ht="18" customHeight="1">
      <c r="A73" s="165"/>
      <c r="D73" s="223"/>
      <c r="E73" s="202"/>
      <c r="F73" s="202"/>
      <c r="G73" s="202"/>
      <c r="H73" s="202"/>
      <c r="I73" s="202"/>
      <c r="J73" s="225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</row>
    <row r="74" spans="1:43" ht="18" customHeight="1">
      <c r="A74" s="165"/>
      <c r="D74" s="223"/>
      <c r="E74" s="202"/>
      <c r="F74" s="202"/>
      <c r="G74" s="202"/>
      <c r="H74" s="202"/>
      <c r="I74" s="202"/>
      <c r="J74" s="225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</row>
    <row r="75" spans="1:43" ht="18" customHeight="1">
      <c r="A75" s="165"/>
      <c r="D75" s="223"/>
      <c r="E75" s="202"/>
      <c r="F75" s="202"/>
      <c r="G75" s="202"/>
      <c r="H75" s="202"/>
      <c r="I75" s="202"/>
      <c r="J75" s="225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</row>
    <row r="76" spans="1:43" ht="18" customHeight="1">
      <c r="A76" s="165"/>
      <c r="D76" s="223"/>
      <c r="E76" s="202"/>
      <c r="F76" s="202"/>
      <c r="G76" s="202"/>
      <c r="H76" s="202"/>
      <c r="I76" s="202"/>
      <c r="J76" s="225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</row>
    <row r="77" spans="1:43" ht="18" customHeight="1">
      <c r="A77" s="165"/>
      <c r="D77" s="223"/>
      <c r="E77" s="202"/>
      <c r="F77" s="202"/>
      <c r="G77" s="202"/>
      <c r="H77" s="202"/>
      <c r="I77" s="202"/>
      <c r="J77" s="225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</row>
    <row r="78" spans="1:43" ht="18" customHeight="1">
      <c r="A78" s="165"/>
      <c r="D78" s="223"/>
      <c r="E78" s="202"/>
      <c r="F78" s="202"/>
      <c r="G78" s="202"/>
      <c r="H78" s="202"/>
      <c r="I78" s="202"/>
      <c r="J78" s="225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</row>
    <row r="79" spans="1:43" ht="18" customHeight="1">
      <c r="A79" s="165"/>
      <c r="D79" s="223"/>
      <c r="E79" s="202"/>
      <c r="F79" s="202"/>
      <c r="G79" s="202"/>
      <c r="H79" s="202"/>
      <c r="I79" s="202"/>
      <c r="J79" s="225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</row>
    <row r="80" spans="1:43" ht="18" customHeight="1">
      <c r="A80" s="165"/>
      <c r="D80" s="223"/>
      <c r="E80" s="202"/>
      <c r="F80" s="202"/>
      <c r="G80" s="202"/>
      <c r="H80" s="202"/>
      <c r="I80" s="202"/>
      <c r="J80" s="225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</row>
    <row r="81" spans="1:43" ht="18" customHeight="1">
      <c r="A81" s="165"/>
      <c r="D81" s="223"/>
      <c r="E81" s="202"/>
      <c r="F81" s="202"/>
      <c r="G81" s="202"/>
      <c r="H81" s="202"/>
      <c r="I81" s="202"/>
      <c r="J81" s="225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</row>
    <row r="82" spans="1:43" ht="18" customHeight="1">
      <c r="A82" s="165"/>
      <c r="D82" s="223"/>
      <c r="E82" s="202"/>
      <c r="F82" s="202"/>
      <c r="G82" s="202"/>
      <c r="H82" s="202"/>
      <c r="I82" s="202"/>
      <c r="J82" s="225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</row>
    <row r="83" spans="1:43" ht="18" customHeight="1">
      <c r="A83" s="165"/>
      <c r="D83" s="223"/>
      <c r="E83" s="202"/>
      <c r="F83" s="202"/>
      <c r="G83" s="202"/>
      <c r="H83" s="202"/>
      <c r="I83" s="202"/>
      <c r="J83" s="225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</row>
    <row r="84" spans="1:43" ht="18" customHeight="1">
      <c r="A84" s="165"/>
      <c r="D84" s="223"/>
      <c r="E84" s="202"/>
      <c r="F84" s="202"/>
      <c r="G84" s="202"/>
      <c r="H84" s="202"/>
      <c r="I84" s="202"/>
      <c r="J84" s="225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</row>
    <row r="85" spans="1:43" ht="18" customHeight="1">
      <c r="A85" s="165"/>
      <c r="D85" s="223"/>
      <c r="E85" s="202"/>
      <c r="F85" s="202"/>
      <c r="G85" s="202"/>
      <c r="H85" s="202"/>
      <c r="I85" s="202"/>
      <c r="J85" s="225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</row>
    <row r="86" spans="1:43" ht="18" customHeight="1">
      <c r="A86" s="165"/>
      <c r="D86" s="223"/>
      <c r="E86" s="202"/>
      <c r="F86" s="202"/>
      <c r="G86" s="202"/>
      <c r="H86" s="202"/>
      <c r="I86" s="202"/>
      <c r="J86" s="225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</row>
    <row r="87" spans="1:43" ht="18" customHeight="1">
      <c r="A87" s="165"/>
      <c r="D87" s="223"/>
      <c r="E87" s="202"/>
      <c r="F87" s="202"/>
      <c r="G87" s="202"/>
      <c r="H87" s="202"/>
      <c r="I87" s="202"/>
      <c r="J87" s="225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</row>
    <row r="88" spans="1:43" ht="18" customHeight="1">
      <c r="A88" s="165"/>
      <c r="D88" s="223"/>
      <c r="E88" s="202"/>
      <c r="F88" s="202"/>
      <c r="G88" s="202"/>
      <c r="H88" s="202"/>
      <c r="I88" s="202"/>
      <c r="J88" s="225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</row>
    <row r="89" spans="1:43" ht="18" customHeight="1">
      <c r="A89" s="165"/>
      <c r="D89" s="223"/>
      <c r="E89" s="202"/>
      <c r="F89" s="202"/>
      <c r="G89" s="202"/>
      <c r="H89" s="202"/>
      <c r="I89" s="202"/>
      <c r="J89" s="225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</row>
    <row r="90" spans="1:43" ht="18" customHeight="1">
      <c r="A90" s="165"/>
      <c r="D90" s="223"/>
      <c r="E90" s="202"/>
      <c r="F90" s="202"/>
      <c r="G90" s="202"/>
      <c r="H90" s="202"/>
      <c r="I90" s="202"/>
      <c r="J90" s="225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</row>
    <row r="91" spans="1:43" ht="18" customHeight="1">
      <c r="A91" s="165"/>
      <c r="D91" s="223"/>
      <c r="E91" s="202"/>
      <c r="F91" s="202"/>
      <c r="G91" s="202"/>
      <c r="H91" s="202"/>
      <c r="I91" s="202"/>
      <c r="J91" s="225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</row>
    <row r="92" spans="1:43" ht="18" customHeight="1">
      <c r="A92" s="165"/>
      <c r="D92" s="223"/>
      <c r="E92" s="202"/>
      <c r="F92" s="202"/>
      <c r="G92" s="202"/>
      <c r="H92" s="202"/>
      <c r="I92" s="202"/>
      <c r="J92" s="225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</row>
    <row r="93" spans="1:43" ht="18" customHeight="1">
      <c r="A93" s="165"/>
      <c r="D93" s="223"/>
      <c r="E93" s="202"/>
      <c r="F93" s="202"/>
      <c r="G93" s="202"/>
      <c r="H93" s="202"/>
      <c r="I93" s="202"/>
      <c r="J93" s="225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</row>
    <row r="94" spans="1:43" ht="18" customHeight="1">
      <c r="A94" s="165"/>
      <c r="D94" s="223"/>
      <c r="E94" s="202"/>
      <c r="F94" s="202"/>
      <c r="G94" s="202"/>
      <c r="H94" s="202"/>
      <c r="I94" s="202"/>
      <c r="J94" s="225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</row>
    <row r="95" spans="1:43" ht="18" customHeight="1">
      <c r="A95" s="165"/>
      <c r="D95" s="223"/>
      <c r="E95" s="202"/>
      <c r="F95" s="202"/>
      <c r="G95" s="202"/>
      <c r="H95" s="202"/>
      <c r="I95" s="202"/>
      <c r="J95" s="225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</row>
    <row r="96" spans="1:43" ht="18" customHeight="1">
      <c r="A96" s="165"/>
      <c r="D96" s="223"/>
      <c r="E96" s="202"/>
      <c r="F96" s="202"/>
      <c r="G96" s="202"/>
      <c r="H96" s="202"/>
      <c r="I96" s="202"/>
      <c r="J96" s="225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</row>
    <row r="97" spans="1:43" ht="18" customHeight="1">
      <c r="A97" s="165"/>
      <c r="D97" s="202"/>
      <c r="E97" s="202"/>
      <c r="F97" s="202"/>
      <c r="G97" s="202"/>
      <c r="H97" s="202"/>
      <c r="I97" s="202"/>
      <c r="J97" s="225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</row>
    <row r="98" spans="1:43" ht="18" customHeight="1">
      <c r="A98" s="165"/>
      <c r="D98" s="202"/>
      <c r="E98" s="202"/>
      <c r="F98" s="202"/>
      <c r="G98" s="202"/>
      <c r="H98" s="202"/>
      <c r="I98" s="202"/>
      <c r="J98" s="225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</row>
  </sheetData>
  <mergeCells count="5">
    <mergeCell ref="A1:U1"/>
    <mergeCell ref="A2:B2"/>
    <mergeCell ref="H2:I2"/>
    <mergeCell ref="K3:L3"/>
    <mergeCell ref="P3:Q3"/>
  </mergeCells>
  <conditionalFormatting sqref="F5:F11 H5:M9 H11:M11 H10:J10 L10:M10">
    <cfRule type="containsText" dxfId="99" priority="1" operator="containsText" text="M,GEN">
      <formula>NOT(ISERROR(SEARCH("M,GEN",F5)))</formula>
    </cfRule>
    <cfRule type="cellIs" dxfId="98" priority="2" operator="equal">
      <formula>"M,GEN"</formula>
    </cfRule>
  </conditionalFormatting>
  <dataValidations count="5">
    <dataValidation allowBlank="1" showInputMessage="1" showErrorMessage="1" error="ENTER CORRECT DATE" promptTitle="DOB" prompt="ENTER DOB AS DD/MM/YYYY" sqref="G14 G16:G19"/>
    <dataValidation allowBlank="1" showInputMessage="1" showErrorMessage="1" promptTitle="DATE FORMAT" prompt="DD/MM/YYYY" sqref="G33:G66 D33:D92 D19:D30 G20:G31"/>
    <dataValidation type="list" allowBlank="1" showInputMessage="1" showErrorMessage="1" sqref="F33:F83 F5:F31">
      <formula1>"M,F"</formula1>
    </dataValidation>
    <dataValidation type="list" allowBlank="1" showInputMessage="1" showErrorMessage="1" sqref="M33:M38 M5:M31">
      <formula1>"Gen,SC,ST,OBC,other"</formula1>
    </dataValidation>
    <dataValidation allowBlank="1" showInputMessage="1" showErrorMessage="1" promptTitle="NAME" prompt="ENTER NAME IN CAPITAL LETTERS" sqref="B3:B4 B33:B38 B19:B31"/>
  </dataValidations>
  <hyperlinks>
    <hyperlink ref="R31" r:id="rId1"/>
    <hyperlink ref="R7" r:id="rId2"/>
    <hyperlink ref="R29" r:id="rId3"/>
    <hyperlink ref="R27" r:id="rId4"/>
    <hyperlink ref="R24" r:id="rId5"/>
    <hyperlink ref="R13" r:id="rId6"/>
    <hyperlink ref="R11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workbookViewId="0">
      <selection sqref="A1:J1"/>
    </sheetView>
  </sheetViews>
  <sheetFormatPr defaultColWidth="14.42578125" defaultRowHeight="12.75"/>
  <cols>
    <col min="2" max="2" width="24" customWidth="1"/>
    <col min="3" max="3" width="12.140625" customWidth="1"/>
    <col min="8" max="8" width="10" customWidth="1"/>
    <col min="9" max="9" width="11.5703125" customWidth="1"/>
    <col min="10" max="10" width="11.7109375" customWidth="1"/>
  </cols>
  <sheetData>
    <row r="1" spans="1:26" ht="14.25">
      <c r="A1" s="557" t="s">
        <v>0</v>
      </c>
      <c r="B1" s="558"/>
      <c r="C1" s="558"/>
      <c r="D1" s="558"/>
      <c r="E1" s="558"/>
      <c r="F1" s="558"/>
      <c r="G1" s="558"/>
      <c r="H1" s="558"/>
      <c r="I1" s="558"/>
      <c r="J1" s="559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</row>
    <row r="2" spans="1:26" ht="14.25">
      <c r="A2" s="560" t="s">
        <v>1</v>
      </c>
      <c r="B2" s="561"/>
      <c r="C2" s="561"/>
      <c r="D2" s="561"/>
      <c r="E2" s="561"/>
      <c r="F2" s="561"/>
      <c r="G2" s="561"/>
      <c r="H2" s="561"/>
      <c r="I2" s="561"/>
      <c r="J2" s="562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</row>
    <row r="3" spans="1:26" ht="14.25">
      <c r="A3" s="563" t="s">
        <v>2</v>
      </c>
      <c r="B3" s="564"/>
      <c r="C3" s="564"/>
      <c r="D3" s="564"/>
      <c r="E3" s="564"/>
      <c r="F3" s="564"/>
      <c r="G3" s="564"/>
      <c r="H3" s="564"/>
      <c r="I3" s="564"/>
      <c r="J3" s="565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</row>
    <row r="4" spans="1:26" ht="14.25">
      <c r="A4" s="228" t="s">
        <v>3</v>
      </c>
      <c r="B4" s="228" t="s">
        <v>4</v>
      </c>
      <c r="C4" s="228" t="s">
        <v>5</v>
      </c>
      <c r="D4" s="228" t="s">
        <v>6</v>
      </c>
      <c r="E4" s="228" t="s">
        <v>7</v>
      </c>
      <c r="F4" s="228" t="s">
        <v>8</v>
      </c>
      <c r="G4" s="228" t="s">
        <v>9</v>
      </c>
      <c r="H4" s="228" t="s">
        <v>10</v>
      </c>
      <c r="I4" s="228" t="s">
        <v>11</v>
      </c>
      <c r="J4" s="228" t="s">
        <v>12</v>
      </c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</row>
    <row r="5" spans="1:26" ht="14.25">
      <c r="A5" s="228"/>
      <c r="B5" s="228"/>
      <c r="C5" s="228">
        <v>20</v>
      </c>
      <c r="D5" s="228">
        <v>20</v>
      </c>
      <c r="E5" s="228">
        <v>20</v>
      </c>
      <c r="F5" s="228">
        <v>20</v>
      </c>
      <c r="G5" s="228">
        <v>20</v>
      </c>
      <c r="H5" s="228">
        <f>SUM(C5:G5)</f>
        <v>100</v>
      </c>
      <c r="I5" s="228"/>
      <c r="J5" s="228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</row>
    <row r="6" spans="1:26" ht="15">
      <c r="A6" s="228">
        <v>1</v>
      </c>
      <c r="B6" s="197" t="s">
        <v>13</v>
      </c>
      <c r="C6" s="228">
        <v>19</v>
      </c>
      <c r="D6" s="228">
        <v>20</v>
      </c>
      <c r="E6" s="228">
        <v>19.5</v>
      </c>
      <c r="F6" s="228">
        <v>20</v>
      </c>
      <c r="G6" s="228">
        <v>20</v>
      </c>
      <c r="H6" s="228">
        <f t="shared" ref="H6:H15" si="0">SUM(C6:G6)</f>
        <v>98.5</v>
      </c>
      <c r="I6" s="229">
        <f>H6*100/100</f>
        <v>98.5</v>
      </c>
      <c r="J6" s="230" t="str">
        <f>IF(I6&gt;=91,"A1",IF(I6&gt;=81,"A2",IF(I6&gt;=71,"B1",IF(I6&gt;=61,"B2",IF(I6&gt;=51,"C1",IF(I6&gt;=41,"C2",IF(I6&gt;=33,"D","E")))))))</f>
        <v>A1</v>
      </c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</row>
    <row r="7" spans="1:26" ht="15">
      <c r="A7" s="228">
        <v>2</v>
      </c>
      <c r="B7" s="13" t="s">
        <v>14</v>
      </c>
      <c r="C7" s="228">
        <v>20</v>
      </c>
      <c r="D7" s="228">
        <v>20</v>
      </c>
      <c r="E7" s="228">
        <v>20</v>
      </c>
      <c r="F7" s="228">
        <v>20</v>
      </c>
      <c r="G7" s="228">
        <v>20</v>
      </c>
      <c r="H7" s="228">
        <f t="shared" si="0"/>
        <v>100</v>
      </c>
      <c r="I7" s="229">
        <f t="shared" ref="I7:I33" si="1">H7*100/100</f>
        <v>100</v>
      </c>
      <c r="J7" s="230" t="str">
        <f t="shared" ref="J7:J33" si="2">IF(I7&gt;=91,"A1",IF(I7&gt;=81,"A2",IF(I7&gt;=71,"B1",IF(I7&gt;=61,"B2",IF(I7&gt;=51,"C1",IF(I7&gt;=41,"C2",IF(I7&gt;=33,"D","E")))))))</f>
        <v>A1</v>
      </c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</row>
    <row r="8" spans="1:26" ht="15">
      <c r="A8" s="228">
        <v>3</v>
      </c>
      <c r="B8" s="231" t="s">
        <v>15</v>
      </c>
      <c r="C8" s="232">
        <v>17.5</v>
      </c>
      <c r="D8" s="228">
        <v>19</v>
      </c>
      <c r="E8" s="228">
        <v>19.5</v>
      </c>
      <c r="F8" s="228">
        <v>19.5</v>
      </c>
      <c r="G8" s="228">
        <v>20</v>
      </c>
      <c r="H8" s="228">
        <f t="shared" si="0"/>
        <v>95.5</v>
      </c>
      <c r="I8" s="229">
        <f t="shared" si="1"/>
        <v>95.5</v>
      </c>
      <c r="J8" s="230" t="str">
        <f t="shared" si="2"/>
        <v>A1</v>
      </c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</row>
    <row r="9" spans="1:26" ht="15">
      <c r="A9" s="228">
        <v>4</v>
      </c>
      <c r="B9" s="206" t="s">
        <v>16</v>
      </c>
      <c r="C9" s="233">
        <v>19.5</v>
      </c>
      <c r="D9" s="228">
        <v>20</v>
      </c>
      <c r="E9" s="228">
        <v>19.5</v>
      </c>
      <c r="F9" s="228">
        <v>20</v>
      </c>
      <c r="G9" s="228">
        <v>20</v>
      </c>
      <c r="H9" s="228">
        <f t="shared" si="0"/>
        <v>99</v>
      </c>
      <c r="I9" s="229">
        <f t="shared" si="1"/>
        <v>99</v>
      </c>
      <c r="J9" s="230" t="str">
        <f t="shared" si="2"/>
        <v>A1</v>
      </c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</row>
    <row r="10" spans="1:26" ht="15">
      <c r="A10" s="228">
        <v>5</v>
      </c>
      <c r="B10" s="206" t="s">
        <v>17</v>
      </c>
      <c r="C10" s="228">
        <v>15</v>
      </c>
      <c r="D10" s="228">
        <v>19</v>
      </c>
      <c r="E10" s="228">
        <v>20</v>
      </c>
      <c r="F10" s="228">
        <v>19.5</v>
      </c>
      <c r="G10" s="228">
        <v>18.5</v>
      </c>
      <c r="H10" s="228">
        <f t="shared" si="0"/>
        <v>92</v>
      </c>
      <c r="I10" s="229">
        <f t="shared" si="1"/>
        <v>92</v>
      </c>
      <c r="J10" s="230" t="str">
        <f t="shared" si="2"/>
        <v>A1</v>
      </c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</row>
    <row r="11" spans="1:26" ht="15">
      <c r="A11" s="228">
        <v>6</v>
      </c>
      <c r="B11" s="197" t="s">
        <v>18</v>
      </c>
      <c r="C11" s="228">
        <v>14</v>
      </c>
      <c r="D11" s="228">
        <v>16.5</v>
      </c>
      <c r="E11" s="228">
        <v>19</v>
      </c>
      <c r="F11" s="228">
        <v>17</v>
      </c>
      <c r="G11" s="228">
        <v>17</v>
      </c>
      <c r="H11" s="228">
        <f t="shared" si="0"/>
        <v>83.5</v>
      </c>
      <c r="I11" s="229">
        <f t="shared" si="1"/>
        <v>83.5</v>
      </c>
      <c r="J11" s="230" t="str">
        <f t="shared" si="2"/>
        <v>A2</v>
      </c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</row>
    <row r="12" spans="1:26" ht="15">
      <c r="A12" s="228">
        <v>7</v>
      </c>
      <c r="B12" s="197" t="s">
        <v>19</v>
      </c>
      <c r="C12" s="228">
        <v>15.5</v>
      </c>
      <c r="D12" s="228">
        <v>20</v>
      </c>
      <c r="E12" s="228">
        <v>20</v>
      </c>
      <c r="F12" s="228">
        <v>18.5</v>
      </c>
      <c r="G12" s="228">
        <v>20</v>
      </c>
      <c r="H12" s="228">
        <f t="shared" si="0"/>
        <v>94</v>
      </c>
      <c r="I12" s="229">
        <f t="shared" si="1"/>
        <v>94</v>
      </c>
      <c r="J12" s="230" t="str">
        <f t="shared" si="2"/>
        <v>A1</v>
      </c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</row>
    <row r="13" spans="1:26" ht="15">
      <c r="A13" s="228">
        <v>8</v>
      </c>
      <c r="B13" s="13" t="s">
        <v>20</v>
      </c>
      <c r="C13" s="228">
        <v>16.5</v>
      </c>
      <c r="D13" s="228">
        <v>19.5</v>
      </c>
      <c r="E13" s="228">
        <v>19.5</v>
      </c>
      <c r="F13" s="228">
        <v>19</v>
      </c>
      <c r="G13" s="228">
        <v>19</v>
      </c>
      <c r="H13" s="228">
        <f t="shared" si="0"/>
        <v>93.5</v>
      </c>
      <c r="I13" s="229">
        <f t="shared" si="1"/>
        <v>93.5</v>
      </c>
      <c r="J13" s="230" t="str">
        <f t="shared" si="2"/>
        <v>A1</v>
      </c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</row>
    <row r="14" spans="1:26" ht="15">
      <c r="A14" s="228">
        <v>9</v>
      </c>
      <c r="B14" s="208" t="s">
        <v>21</v>
      </c>
      <c r="C14" s="228">
        <v>10</v>
      </c>
      <c r="D14" s="228">
        <v>12</v>
      </c>
      <c r="E14" s="228">
        <v>19</v>
      </c>
      <c r="F14" s="228">
        <v>11</v>
      </c>
      <c r="G14" s="228">
        <v>15</v>
      </c>
      <c r="H14" s="228">
        <f t="shared" si="0"/>
        <v>67</v>
      </c>
      <c r="I14" s="229">
        <f t="shared" si="1"/>
        <v>67</v>
      </c>
      <c r="J14" s="230" t="str">
        <f t="shared" si="2"/>
        <v>B2</v>
      </c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</row>
    <row r="15" spans="1:26" ht="15">
      <c r="A15" s="228">
        <v>10</v>
      </c>
      <c r="B15" s="206" t="s">
        <v>22</v>
      </c>
      <c r="C15" s="228">
        <v>0</v>
      </c>
      <c r="D15" s="228">
        <v>4.5</v>
      </c>
      <c r="E15" s="228">
        <v>1</v>
      </c>
      <c r="F15" s="228">
        <v>2</v>
      </c>
      <c r="G15" s="228">
        <v>6</v>
      </c>
      <c r="H15" s="228">
        <f t="shared" si="0"/>
        <v>13.5</v>
      </c>
      <c r="I15" s="229">
        <f t="shared" si="1"/>
        <v>13.5</v>
      </c>
      <c r="J15" s="230" t="str">
        <f t="shared" si="2"/>
        <v>E</v>
      </c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</row>
    <row r="16" spans="1:26" ht="15">
      <c r="A16" s="228">
        <v>11</v>
      </c>
      <c r="B16" s="208" t="s">
        <v>23</v>
      </c>
      <c r="C16" s="228" t="s">
        <v>24</v>
      </c>
      <c r="D16" s="228" t="s">
        <v>24</v>
      </c>
      <c r="E16" s="228" t="s">
        <v>24</v>
      </c>
      <c r="F16" s="228" t="s">
        <v>24</v>
      </c>
      <c r="G16" s="228" t="s">
        <v>24</v>
      </c>
      <c r="H16" s="228"/>
      <c r="I16" s="229">
        <f t="shared" si="1"/>
        <v>0</v>
      </c>
      <c r="J16" s="230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</row>
    <row r="17" spans="1:26" ht="15">
      <c r="A17" s="228">
        <v>12</v>
      </c>
      <c r="B17" s="208" t="s">
        <v>25</v>
      </c>
      <c r="C17" s="228">
        <v>18.5</v>
      </c>
      <c r="D17" s="228">
        <v>19.5</v>
      </c>
      <c r="E17" s="228">
        <v>20</v>
      </c>
      <c r="F17" s="228">
        <v>20</v>
      </c>
      <c r="G17" s="228">
        <v>20</v>
      </c>
      <c r="H17" s="228">
        <f t="shared" ref="H17:H33" si="3">(C17+D17+E17+F17+G17)</f>
        <v>98</v>
      </c>
      <c r="I17" s="229">
        <f t="shared" si="1"/>
        <v>98</v>
      </c>
      <c r="J17" s="230" t="str">
        <f t="shared" si="2"/>
        <v>A1</v>
      </c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</row>
    <row r="18" spans="1:26" ht="15">
      <c r="A18" s="228">
        <v>13</v>
      </c>
      <c r="B18" s="13" t="s">
        <v>26</v>
      </c>
      <c r="C18" s="228">
        <v>18</v>
      </c>
      <c r="D18" s="228">
        <v>18.5</v>
      </c>
      <c r="E18" s="228">
        <v>20</v>
      </c>
      <c r="F18" s="228">
        <v>18</v>
      </c>
      <c r="G18" s="228">
        <v>18</v>
      </c>
      <c r="H18" s="228">
        <f t="shared" si="3"/>
        <v>92.5</v>
      </c>
      <c r="I18" s="229">
        <f t="shared" si="1"/>
        <v>92.5</v>
      </c>
      <c r="J18" s="230" t="str">
        <f t="shared" si="2"/>
        <v>A1</v>
      </c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</row>
    <row r="19" spans="1:26" ht="15">
      <c r="A19" s="228">
        <v>14</v>
      </c>
      <c r="B19" s="208" t="s">
        <v>27</v>
      </c>
      <c r="C19" s="228">
        <v>16</v>
      </c>
      <c r="D19" s="228">
        <v>18</v>
      </c>
      <c r="E19" s="228">
        <v>18</v>
      </c>
      <c r="F19" s="228">
        <v>19.5</v>
      </c>
      <c r="G19" s="228">
        <v>20</v>
      </c>
      <c r="H19" s="228">
        <f t="shared" si="3"/>
        <v>91.5</v>
      </c>
      <c r="I19" s="229">
        <f t="shared" si="1"/>
        <v>91.5</v>
      </c>
      <c r="J19" s="230" t="str">
        <f t="shared" si="2"/>
        <v>A1</v>
      </c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</row>
    <row r="20" spans="1:26" ht="15">
      <c r="A20" s="228">
        <v>15</v>
      </c>
      <c r="B20" s="13" t="s">
        <v>28</v>
      </c>
      <c r="C20" s="228">
        <v>17.5</v>
      </c>
      <c r="D20" s="228">
        <v>19.5</v>
      </c>
      <c r="E20" s="228">
        <v>20</v>
      </c>
      <c r="F20" s="228">
        <v>20</v>
      </c>
      <c r="G20" s="228">
        <v>19</v>
      </c>
      <c r="H20" s="228">
        <f t="shared" si="3"/>
        <v>96</v>
      </c>
      <c r="I20" s="229">
        <f t="shared" si="1"/>
        <v>96</v>
      </c>
      <c r="J20" s="230" t="str">
        <f t="shared" si="2"/>
        <v>A1</v>
      </c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</row>
    <row r="21" spans="1:26" ht="15">
      <c r="A21" s="228">
        <v>16</v>
      </c>
      <c r="B21" s="234" t="s">
        <v>29</v>
      </c>
      <c r="C21" s="228">
        <v>18</v>
      </c>
      <c r="D21" s="228">
        <v>20</v>
      </c>
      <c r="E21" s="228">
        <v>19.5</v>
      </c>
      <c r="F21" s="232">
        <v>19.5</v>
      </c>
      <c r="G21" s="228">
        <v>20</v>
      </c>
      <c r="H21" s="228">
        <f t="shared" si="3"/>
        <v>97</v>
      </c>
      <c r="I21" s="229">
        <f t="shared" si="1"/>
        <v>97</v>
      </c>
      <c r="J21" s="230" t="str">
        <f t="shared" si="2"/>
        <v>A1</v>
      </c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</row>
    <row r="22" spans="1:26" ht="15">
      <c r="A22" s="228">
        <v>17</v>
      </c>
      <c r="B22" s="215" t="s">
        <v>30</v>
      </c>
      <c r="C22" s="228">
        <v>19</v>
      </c>
      <c r="D22" s="228">
        <v>20</v>
      </c>
      <c r="E22" s="228">
        <v>20</v>
      </c>
      <c r="F22" s="228">
        <v>20</v>
      </c>
      <c r="G22" s="228">
        <v>20</v>
      </c>
      <c r="H22" s="228">
        <f t="shared" si="3"/>
        <v>99</v>
      </c>
      <c r="I22" s="229">
        <f t="shared" si="1"/>
        <v>99</v>
      </c>
      <c r="J22" s="230" t="str">
        <f t="shared" si="2"/>
        <v>A1</v>
      </c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</row>
    <row r="23" spans="1:26" ht="15">
      <c r="A23" s="228">
        <v>18</v>
      </c>
      <c r="B23" s="217" t="s">
        <v>31</v>
      </c>
      <c r="C23" s="228">
        <v>20</v>
      </c>
      <c r="D23" s="228">
        <v>20</v>
      </c>
      <c r="E23" s="228">
        <v>20</v>
      </c>
      <c r="F23" s="228">
        <v>20</v>
      </c>
      <c r="G23" s="228">
        <v>20</v>
      </c>
      <c r="H23" s="228">
        <f t="shared" si="3"/>
        <v>100</v>
      </c>
      <c r="I23" s="229">
        <f t="shared" si="1"/>
        <v>100</v>
      </c>
      <c r="J23" s="230" t="str">
        <f t="shared" si="2"/>
        <v>A1</v>
      </c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</row>
    <row r="24" spans="1:26" ht="15">
      <c r="A24" s="228">
        <v>19</v>
      </c>
      <c r="B24" s="20" t="s">
        <v>32</v>
      </c>
      <c r="C24" s="228">
        <v>17.5</v>
      </c>
      <c r="D24" s="228">
        <v>20</v>
      </c>
      <c r="E24" s="228">
        <v>19.5</v>
      </c>
      <c r="F24" s="228">
        <v>20</v>
      </c>
      <c r="G24" s="232">
        <v>20</v>
      </c>
      <c r="H24" s="228">
        <f t="shared" si="3"/>
        <v>97</v>
      </c>
      <c r="I24" s="229">
        <f t="shared" si="1"/>
        <v>97</v>
      </c>
      <c r="J24" s="230" t="str">
        <f t="shared" si="2"/>
        <v>A1</v>
      </c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</row>
    <row r="25" spans="1:26" ht="15">
      <c r="A25" s="228">
        <v>20</v>
      </c>
      <c r="B25" s="215" t="s">
        <v>33</v>
      </c>
      <c r="C25" s="228">
        <v>14.5</v>
      </c>
      <c r="D25" s="228">
        <v>17</v>
      </c>
      <c r="E25" s="228">
        <v>19</v>
      </c>
      <c r="F25" s="228">
        <v>13.5</v>
      </c>
      <c r="G25" s="228">
        <v>15</v>
      </c>
      <c r="H25" s="228">
        <f t="shared" si="3"/>
        <v>79</v>
      </c>
      <c r="I25" s="229">
        <f t="shared" si="1"/>
        <v>79</v>
      </c>
      <c r="J25" s="230" t="str">
        <f t="shared" si="2"/>
        <v>B1</v>
      </c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</row>
    <row r="26" spans="1:26" ht="15">
      <c r="A26" s="228">
        <v>21</v>
      </c>
      <c r="B26" s="20" t="s">
        <v>34</v>
      </c>
      <c r="C26" s="228">
        <v>16</v>
      </c>
      <c r="D26" s="228">
        <v>17.5</v>
      </c>
      <c r="E26" s="228">
        <v>19.5</v>
      </c>
      <c r="F26" s="228">
        <v>16</v>
      </c>
      <c r="G26" s="228">
        <v>19</v>
      </c>
      <c r="H26" s="228">
        <f t="shared" si="3"/>
        <v>88</v>
      </c>
      <c r="I26" s="229">
        <f t="shared" si="1"/>
        <v>88</v>
      </c>
      <c r="J26" s="230" t="str">
        <f t="shared" si="2"/>
        <v>A2</v>
      </c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</row>
    <row r="27" spans="1:26" ht="15">
      <c r="A27" s="228">
        <v>22</v>
      </c>
      <c r="B27" s="20" t="s">
        <v>35</v>
      </c>
      <c r="C27" s="228">
        <v>18.5</v>
      </c>
      <c r="D27" s="228">
        <v>19.5</v>
      </c>
      <c r="E27" s="228">
        <v>19.5</v>
      </c>
      <c r="F27" s="228">
        <v>18.5</v>
      </c>
      <c r="G27" s="228">
        <v>20</v>
      </c>
      <c r="H27" s="228">
        <f t="shared" si="3"/>
        <v>96</v>
      </c>
      <c r="I27" s="229">
        <f t="shared" si="1"/>
        <v>96</v>
      </c>
      <c r="J27" s="230" t="str">
        <f t="shared" si="2"/>
        <v>A1</v>
      </c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</row>
    <row r="28" spans="1:26" ht="15">
      <c r="A28" s="228">
        <v>23</v>
      </c>
      <c r="B28" s="215" t="s">
        <v>36</v>
      </c>
      <c r="C28" s="228">
        <v>16</v>
      </c>
      <c r="D28" s="228">
        <v>19.5</v>
      </c>
      <c r="E28" s="228">
        <v>20</v>
      </c>
      <c r="F28" s="228">
        <v>20</v>
      </c>
      <c r="G28" s="228">
        <v>20</v>
      </c>
      <c r="H28" s="228">
        <f t="shared" si="3"/>
        <v>95.5</v>
      </c>
      <c r="I28" s="229">
        <f t="shared" si="1"/>
        <v>95.5</v>
      </c>
      <c r="J28" s="230" t="str">
        <f t="shared" si="2"/>
        <v>A1</v>
      </c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</row>
    <row r="29" spans="1:26" ht="15">
      <c r="A29" s="228">
        <v>24</v>
      </c>
      <c r="B29" s="20" t="s">
        <v>37</v>
      </c>
      <c r="C29" s="228">
        <v>20</v>
      </c>
      <c r="D29" s="228">
        <v>20</v>
      </c>
      <c r="E29" s="228">
        <v>20</v>
      </c>
      <c r="F29" s="228">
        <v>20</v>
      </c>
      <c r="G29" s="228">
        <v>20</v>
      </c>
      <c r="H29" s="228">
        <f t="shared" si="3"/>
        <v>100</v>
      </c>
      <c r="I29" s="229">
        <f t="shared" si="1"/>
        <v>100</v>
      </c>
      <c r="J29" s="230" t="str">
        <f t="shared" si="2"/>
        <v>A1</v>
      </c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</row>
    <row r="30" spans="1:26" ht="15">
      <c r="A30" s="228">
        <v>25</v>
      </c>
      <c r="B30" s="20" t="s">
        <v>38</v>
      </c>
      <c r="C30" s="228">
        <v>14</v>
      </c>
      <c r="D30" s="228">
        <v>18</v>
      </c>
      <c r="E30" s="228">
        <v>19</v>
      </c>
      <c r="F30" s="228">
        <v>16</v>
      </c>
      <c r="G30" s="228">
        <v>17</v>
      </c>
      <c r="H30" s="228">
        <f t="shared" si="3"/>
        <v>84</v>
      </c>
      <c r="I30" s="229">
        <f t="shared" si="1"/>
        <v>84</v>
      </c>
      <c r="J30" s="230" t="str">
        <f t="shared" si="2"/>
        <v>A2</v>
      </c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</row>
    <row r="31" spans="1:26" ht="15">
      <c r="A31" s="228">
        <v>26</v>
      </c>
      <c r="B31" s="231" t="s">
        <v>39</v>
      </c>
      <c r="C31" s="228">
        <v>19</v>
      </c>
      <c r="D31" s="228">
        <v>20</v>
      </c>
      <c r="E31" s="228">
        <v>20</v>
      </c>
      <c r="F31" s="228">
        <v>19.5</v>
      </c>
      <c r="G31" s="228">
        <v>19</v>
      </c>
      <c r="H31" s="228">
        <f t="shared" si="3"/>
        <v>97.5</v>
      </c>
      <c r="I31" s="229">
        <f t="shared" si="1"/>
        <v>97.5</v>
      </c>
      <c r="J31" s="230" t="str">
        <f t="shared" si="2"/>
        <v>A1</v>
      </c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</row>
    <row r="32" spans="1:26" ht="15">
      <c r="A32" s="228">
        <v>27</v>
      </c>
      <c r="B32" s="20" t="s">
        <v>40</v>
      </c>
      <c r="C32" s="228">
        <v>18.5</v>
      </c>
      <c r="D32" s="228">
        <v>19</v>
      </c>
      <c r="E32" s="228">
        <v>19.5</v>
      </c>
      <c r="F32" s="228">
        <v>19</v>
      </c>
      <c r="G32" s="228">
        <v>19</v>
      </c>
      <c r="H32" s="228">
        <f t="shared" si="3"/>
        <v>95</v>
      </c>
      <c r="I32" s="229">
        <f t="shared" si="1"/>
        <v>95</v>
      </c>
      <c r="J32" s="230" t="str">
        <f t="shared" si="2"/>
        <v>A1</v>
      </c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</row>
    <row r="33" spans="1:26" ht="15">
      <c r="A33" s="228">
        <v>28</v>
      </c>
      <c r="B33" s="235" t="s">
        <v>41</v>
      </c>
      <c r="C33" s="228">
        <v>16</v>
      </c>
      <c r="D33" s="228">
        <v>14</v>
      </c>
      <c r="E33" s="228">
        <v>16</v>
      </c>
      <c r="F33" s="228">
        <v>18</v>
      </c>
      <c r="G33" s="228">
        <v>18</v>
      </c>
      <c r="H33" s="228">
        <f t="shared" si="3"/>
        <v>82</v>
      </c>
      <c r="I33" s="229">
        <f t="shared" si="1"/>
        <v>82</v>
      </c>
      <c r="J33" s="230" t="str">
        <f t="shared" si="2"/>
        <v>A2</v>
      </c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</row>
    <row r="34" spans="1:26" ht="14.25">
      <c r="A34" s="236"/>
      <c r="B34" s="227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</row>
    <row r="35" spans="1:26" ht="14.25">
      <c r="A35" s="236"/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</row>
    <row r="36" spans="1:26" ht="14.25">
      <c r="A36" s="236"/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</row>
    <row r="37" spans="1:26" ht="14.25">
      <c r="A37" s="236"/>
      <c r="B37" s="227"/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</row>
    <row r="38" spans="1:26" ht="14.25">
      <c r="A38" s="236"/>
      <c r="B38" s="227"/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</row>
    <row r="39" spans="1:26" ht="14.25">
      <c r="A39" s="236"/>
      <c r="B39" s="227"/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</row>
    <row r="40" spans="1:26" ht="14.25">
      <c r="A40" s="236"/>
      <c r="B40" s="227"/>
      <c r="C40" s="227"/>
      <c r="D40" s="227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</row>
    <row r="41" spans="1:26" ht="14.25">
      <c r="A41" s="236"/>
      <c r="B41" s="227"/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</row>
    <row r="42" spans="1:26" ht="14.25">
      <c r="A42" s="236"/>
      <c r="B42" s="227"/>
      <c r="C42" s="227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</row>
    <row r="43" spans="1:26" ht="14.25">
      <c r="A43" s="236"/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</row>
    <row r="44" spans="1:26" ht="14.25">
      <c r="A44" s="236"/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</row>
    <row r="45" spans="1:26" ht="14.25">
      <c r="A45" s="236"/>
      <c r="B45" s="227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</row>
    <row r="46" spans="1:26" ht="14.25">
      <c r="A46" s="236"/>
      <c r="B46" s="227"/>
      <c r="C46" s="227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</row>
    <row r="47" spans="1:26" ht="14.25">
      <c r="A47" s="236"/>
      <c r="B47" s="227"/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</row>
    <row r="48" spans="1:26" ht="14.25">
      <c r="A48" s="236"/>
      <c r="B48" s="227"/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</row>
    <row r="49" spans="1:26" ht="14.25">
      <c r="A49" s="236"/>
      <c r="B49" s="227"/>
      <c r="C49" s="227"/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</row>
    <row r="50" spans="1:26" ht="14.25">
      <c r="A50" s="236"/>
      <c r="B50" s="227"/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</row>
    <row r="51" spans="1:26" ht="14.25">
      <c r="A51" s="236"/>
      <c r="B51" s="227"/>
      <c r="C51" s="227"/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</row>
    <row r="52" spans="1:26" ht="14.25">
      <c r="A52" s="236"/>
      <c r="B52" s="227"/>
      <c r="C52" s="227"/>
      <c r="D52" s="227"/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</row>
    <row r="53" spans="1:26" ht="14.25">
      <c r="A53" s="236"/>
      <c r="B53" s="227"/>
      <c r="C53" s="227"/>
      <c r="D53" s="227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</row>
    <row r="54" spans="1:26" ht="14.25">
      <c r="A54" s="236"/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</row>
    <row r="55" spans="1:26" ht="14.25">
      <c r="A55" s="236"/>
      <c r="B55" s="227"/>
      <c r="C55" s="227"/>
      <c r="D55" s="227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</row>
    <row r="56" spans="1:26" ht="14.25">
      <c r="A56" s="236"/>
      <c r="B56" s="227"/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</row>
    <row r="57" spans="1:26" ht="14.25">
      <c r="A57" s="236"/>
      <c r="B57" s="227"/>
      <c r="C57" s="227"/>
      <c r="D57" s="227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</row>
    <row r="58" spans="1:26" ht="14.25">
      <c r="A58" s="236"/>
      <c r="B58" s="227"/>
      <c r="C58" s="227"/>
      <c r="D58" s="227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</row>
    <row r="59" spans="1:26" ht="14.25">
      <c r="A59" s="236"/>
      <c r="B59" s="227"/>
      <c r="C59" s="227"/>
      <c r="D59" s="227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</row>
    <row r="60" spans="1:26" ht="14.25">
      <c r="A60" s="236"/>
      <c r="B60" s="227"/>
      <c r="C60" s="227"/>
      <c r="D60" s="227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</row>
    <row r="61" spans="1:26" ht="14.25">
      <c r="A61" s="236"/>
      <c r="B61" s="227"/>
      <c r="C61" s="227"/>
      <c r="D61" s="227"/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</row>
    <row r="62" spans="1:26" ht="14.25">
      <c r="A62" s="236"/>
      <c r="B62" s="227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</row>
    <row r="63" spans="1:26" ht="14.25">
      <c r="A63" s="236"/>
      <c r="B63" s="227"/>
      <c r="C63" s="227"/>
      <c r="D63" s="227"/>
      <c r="E63" s="227"/>
      <c r="F63" s="227"/>
      <c r="G63" s="227"/>
      <c r="H63" s="227"/>
      <c r="I63" s="227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</row>
    <row r="64" spans="1:26" ht="14.25">
      <c r="A64" s="236"/>
      <c r="B64" s="227"/>
      <c r="C64" s="227"/>
      <c r="D64" s="227"/>
      <c r="E64" s="227"/>
      <c r="F64" s="227"/>
      <c r="G64" s="227"/>
      <c r="H64" s="227"/>
      <c r="I64" s="227"/>
      <c r="J64" s="227"/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</row>
    <row r="65" spans="1:26" ht="14.25">
      <c r="A65" s="236"/>
      <c r="B65" s="227"/>
      <c r="C65" s="227"/>
      <c r="D65" s="227"/>
      <c r="E65" s="227"/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</row>
    <row r="66" spans="1:26" ht="14.25">
      <c r="A66" s="236"/>
      <c r="B66" s="227"/>
      <c r="C66" s="227"/>
      <c r="D66" s="227"/>
      <c r="E66" s="227"/>
      <c r="F66" s="227"/>
      <c r="G66" s="227"/>
      <c r="H66" s="227"/>
      <c r="I66" s="227"/>
      <c r="J66" s="227"/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</row>
    <row r="67" spans="1:26" ht="14.25">
      <c r="A67" s="236"/>
      <c r="B67" s="227"/>
      <c r="C67" s="227"/>
      <c r="D67" s="227"/>
      <c r="E67" s="227"/>
      <c r="F67" s="227"/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</row>
    <row r="68" spans="1:26" ht="14.25">
      <c r="A68" s="236"/>
      <c r="B68" s="227"/>
      <c r="C68" s="227"/>
      <c r="D68" s="227"/>
      <c r="E68" s="227"/>
      <c r="F68" s="227"/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</row>
    <row r="69" spans="1:26" ht="14.25">
      <c r="A69" s="236"/>
      <c r="B69" s="227"/>
      <c r="C69" s="227"/>
      <c r="D69" s="227"/>
      <c r="E69" s="227"/>
      <c r="F69" s="227"/>
      <c r="G69" s="227"/>
      <c r="H69" s="227"/>
      <c r="I69" s="227"/>
      <c r="J69" s="227"/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</row>
    <row r="70" spans="1:26" ht="14.25">
      <c r="A70" s="236"/>
      <c r="B70" s="227"/>
      <c r="C70" s="227"/>
      <c r="D70" s="227"/>
      <c r="E70" s="227"/>
      <c r="F70" s="227"/>
      <c r="G70" s="227"/>
      <c r="H70" s="227"/>
      <c r="I70" s="227"/>
      <c r="J70" s="227"/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</row>
    <row r="71" spans="1:26" ht="14.25">
      <c r="A71" s="236"/>
      <c r="B71" s="227"/>
      <c r="C71" s="227"/>
      <c r="D71" s="227"/>
      <c r="E71" s="227"/>
      <c r="F71" s="227"/>
      <c r="G71" s="227"/>
      <c r="H71" s="227"/>
      <c r="I71" s="227"/>
      <c r="J71" s="227"/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</row>
    <row r="72" spans="1:26" ht="14.25">
      <c r="A72" s="236"/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</row>
    <row r="73" spans="1:26" ht="14.25">
      <c r="A73" s="236"/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</row>
    <row r="74" spans="1:26" ht="14.25">
      <c r="A74" s="236"/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</row>
    <row r="75" spans="1:26" ht="14.25">
      <c r="A75" s="236"/>
      <c r="B75" s="227"/>
      <c r="C75" s="227"/>
      <c r="D75" s="227"/>
      <c r="E75" s="227"/>
      <c r="F75" s="227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</row>
    <row r="76" spans="1:26" ht="14.25">
      <c r="A76" s="236"/>
      <c r="B76" s="227"/>
      <c r="C76" s="227"/>
      <c r="D76" s="227"/>
      <c r="E76" s="227"/>
      <c r="F76" s="227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</row>
    <row r="77" spans="1:26" ht="14.25">
      <c r="A77" s="236"/>
      <c r="B77" s="227"/>
      <c r="C77" s="227"/>
      <c r="D77" s="227"/>
      <c r="E77" s="227"/>
      <c r="F77" s="227"/>
      <c r="G77" s="227"/>
      <c r="H77" s="227"/>
      <c r="I77" s="227"/>
      <c r="J77" s="227"/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</row>
    <row r="78" spans="1:26" ht="14.25">
      <c r="A78" s="236"/>
      <c r="B78" s="227"/>
      <c r="C78" s="227"/>
      <c r="D78" s="227"/>
      <c r="E78" s="227"/>
      <c r="F78" s="227"/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</row>
    <row r="79" spans="1:26" ht="14.25">
      <c r="A79" s="236"/>
      <c r="B79" s="227"/>
      <c r="C79" s="227"/>
      <c r="D79" s="227"/>
      <c r="E79" s="227"/>
      <c r="F79" s="227"/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</row>
    <row r="80" spans="1:26" ht="14.25">
      <c r="A80" s="236"/>
      <c r="B80" s="227"/>
      <c r="C80" s="227"/>
      <c r="D80" s="227"/>
      <c r="E80" s="227"/>
      <c r="F80" s="227"/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</row>
    <row r="81" spans="1:26" ht="14.25">
      <c r="A81" s="236"/>
      <c r="B81" s="227"/>
      <c r="C81" s="227"/>
      <c r="D81" s="227"/>
      <c r="E81" s="227"/>
      <c r="F81" s="227"/>
      <c r="G81" s="227"/>
      <c r="H81" s="227"/>
      <c r="I81" s="227"/>
      <c r="J81" s="227"/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</row>
    <row r="82" spans="1:26" ht="14.25">
      <c r="A82" s="236"/>
      <c r="B82" s="227"/>
      <c r="C82" s="227"/>
      <c r="D82" s="227"/>
      <c r="E82" s="227"/>
      <c r="F82" s="227"/>
      <c r="G82" s="227"/>
      <c r="H82" s="227"/>
      <c r="I82" s="227"/>
      <c r="J82" s="227"/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</row>
    <row r="83" spans="1:26" ht="14.25">
      <c r="A83" s="236"/>
      <c r="B83" s="227"/>
      <c r="C83" s="227"/>
      <c r="D83" s="227"/>
      <c r="E83" s="227"/>
      <c r="F83" s="227"/>
      <c r="G83" s="227"/>
      <c r="H83" s="227"/>
      <c r="I83" s="227"/>
      <c r="J83" s="227"/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</row>
    <row r="84" spans="1:26" ht="14.25">
      <c r="A84" s="236"/>
      <c r="B84" s="227"/>
      <c r="C84" s="227"/>
      <c r="D84" s="227"/>
      <c r="E84" s="227"/>
      <c r="F84" s="227"/>
      <c r="G84" s="227"/>
      <c r="H84" s="227"/>
      <c r="I84" s="227"/>
      <c r="J84" s="227"/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</row>
    <row r="85" spans="1:26" ht="14.25">
      <c r="A85" s="236"/>
      <c r="B85" s="227"/>
      <c r="C85" s="227"/>
      <c r="D85" s="227"/>
      <c r="E85" s="227"/>
      <c r="F85" s="227"/>
      <c r="G85" s="227"/>
      <c r="H85" s="227"/>
      <c r="I85" s="227"/>
      <c r="J85" s="227"/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</row>
    <row r="86" spans="1:26" ht="14.25">
      <c r="A86" s="236"/>
      <c r="B86" s="227"/>
      <c r="C86" s="227"/>
      <c r="D86" s="227"/>
      <c r="E86" s="227"/>
      <c r="F86" s="227"/>
      <c r="G86" s="227"/>
      <c r="H86" s="227"/>
      <c r="I86" s="227"/>
      <c r="J86" s="227"/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</row>
    <row r="87" spans="1:26" ht="14.25">
      <c r="A87" s="236"/>
      <c r="B87" s="227"/>
      <c r="C87" s="227"/>
      <c r="D87" s="227"/>
      <c r="E87" s="227"/>
      <c r="F87" s="227"/>
      <c r="G87" s="227"/>
      <c r="H87" s="227"/>
      <c r="I87" s="227"/>
      <c r="J87" s="227"/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</row>
    <row r="88" spans="1:26" ht="14.25">
      <c r="A88" s="236"/>
      <c r="B88" s="227"/>
      <c r="C88" s="227"/>
      <c r="D88" s="227"/>
      <c r="E88" s="227"/>
      <c r="F88" s="227"/>
      <c r="G88" s="227"/>
      <c r="H88" s="227"/>
      <c r="I88" s="227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</row>
    <row r="89" spans="1:26" ht="14.25">
      <c r="A89" s="236"/>
      <c r="B89" s="227"/>
      <c r="C89" s="227"/>
      <c r="D89" s="227"/>
      <c r="E89" s="227"/>
      <c r="F89" s="227"/>
      <c r="G89" s="227"/>
      <c r="H89" s="227"/>
      <c r="I89" s="227"/>
      <c r="J89" s="227"/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</row>
    <row r="90" spans="1:26" ht="14.25">
      <c r="A90" s="236"/>
      <c r="B90" s="227"/>
      <c r="C90" s="227"/>
      <c r="D90" s="227"/>
      <c r="E90" s="227"/>
      <c r="F90" s="227"/>
      <c r="G90" s="227"/>
      <c r="H90" s="227"/>
      <c r="I90" s="227"/>
      <c r="J90" s="227"/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</row>
    <row r="91" spans="1:26" ht="14.25">
      <c r="A91" s="236"/>
      <c r="B91" s="227"/>
      <c r="C91" s="227"/>
      <c r="D91" s="227"/>
      <c r="E91" s="227"/>
      <c r="F91" s="227"/>
      <c r="G91" s="227"/>
      <c r="H91" s="227"/>
      <c r="I91" s="227"/>
      <c r="J91" s="227"/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</row>
    <row r="92" spans="1:26" ht="14.25">
      <c r="A92" s="236"/>
      <c r="B92" s="227"/>
      <c r="C92" s="227"/>
      <c r="D92" s="227"/>
      <c r="E92" s="227"/>
      <c r="F92" s="227"/>
      <c r="G92" s="227"/>
      <c r="H92" s="227"/>
      <c r="I92" s="227"/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</row>
    <row r="93" spans="1:26" ht="14.25">
      <c r="A93" s="236"/>
      <c r="B93" s="227"/>
      <c r="C93" s="227"/>
      <c r="D93" s="227"/>
      <c r="E93" s="227"/>
      <c r="F93" s="227"/>
      <c r="G93" s="227"/>
      <c r="H93" s="227"/>
      <c r="I93" s="227"/>
      <c r="J93" s="227"/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</row>
    <row r="94" spans="1:26" ht="14.25">
      <c r="A94" s="236"/>
      <c r="B94" s="227"/>
      <c r="C94" s="227"/>
      <c r="D94" s="227"/>
      <c r="E94" s="227"/>
      <c r="F94" s="227"/>
      <c r="G94" s="227"/>
      <c r="H94" s="227"/>
      <c r="I94" s="227"/>
      <c r="J94" s="227"/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</row>
    <row r="95" spans="1:26" ht="14.25">
      <c r="A95" s="236"/>
      <c r="B95" s="227"/>
      <c r="C95" s="227"/>
      <c r="D95" s="227"/>
      <c r="E95" s="227"/>
      <c r="F95" s="227"/>
      <c r="G95" s="227"/>
      <c r="H95" s="227"/>
      <c r="I95" s="227"/>
      <c r="J95" s="227"/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</row>
    <row r="96" spans="1:26" ht="14.25">
      <c r="A96" s="236"/>
      <c r="B96" s="227"/>
      <c r="C96" s="227"/>
      <c r="D96" s="227"/>
      <c r="E96" s="227"/>
      <c r="F96" s="227"/>
      <c r="G96" s="227"/>
      <c r="H96" s="227"/>
      <c r="I96" s="227"/>
      <c r="J96" s="227"/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</row>
    <row r="97" spans="1:26" ht="14.25">
      <c r="A97" s="236"/>
      <c r="B97" s="227"/>
      <c r="C97" s="227"/>
      <c r="D97" s="227"/>
      <c r="E97" s="227"/>
      <c r="F97" s="227"/>
      <c r="G97" s="227"/>
      <c r="H97" s="227"/>
      <c r="I97" s="227"/>
      <c r="J97" s="227"/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</row>
    <row r="98" spans="1:26" ht="14.25">
      <c r="A98" s="236"/>
      <c r="B98" s="227"/>
      <c r="C98" s="227"/>
      <c r="D98" s="227"/>
      <c r="E98" s="227"/>
      <c r="F98" s="227"/>
      <c r="G98" s="227"/>
      <c r="H98" s="227"/>
      <c r="I98" s="227"/>
      <c r="J98" s="227"/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</row>
    <row r="99" spans="1:26" ht="14.25">
      <c r="A99" s="236"/>
      <c r="B99" s="227"/>
      <c r="C99" s="227"/>
      <c r="D99" s="227"/>
      <c r="E99" s="227"/>
      <c r="F99" s="227"/>
      <c r="G99" s="227"/>
      <c r="H99" s="227"/>
      <c r="I99" s="227"/>
      <c r="J99" s="227"/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</row>
    <row r="100" spans="1:26" ht="14.25">
      <c r="A100" s="236"/>
      <c r="B100" s="227"/>
      <c r="C100" s="227"/>
      <c r="D100" s="227"/>
      <c r="E100" s="227"/>
      <c r="F100" s="227"/>
      <c r="G100" s="227"/>
      <c r="H100" s="227"/>
      <c r="I100" s="227"/>
      <c r="J100" s="227"/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</row>
    <row r="101" spans="1:26" ht="14.25">
      <c r="A101" s="236"/>
      <c r="B101" s="227"/>
      <c r="C101" s="227"/>
      <c r="D101" s="227"/>
      <c r="E101" s="227"/>
      <c r="F101" s="227"/>
      <c r="G101" s="227"/>
      <c r="H101" s="227"/>
      <c r="I101" s="227"/>
      <c r="J101" s="227"/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</row>
    <row r="102" spans="1:26" ht="14.25">
      <c r="A102" s="236"/>
      <c r="B102" s="227"/>
      <c r="C102" s="227"/>
      <c r="D102" s="227"/>
      <c r="E102" s="227"/>
      <c r="F102" s="227"/>
      <c r="G102" s="227"/>
      <c r="H102" s="227"/>
      <c r="I102" s="227"/>
      <c r="J102" s="227"/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</row>
    <row r="103" spans="1:26" ht="14.25">
      <c r="A103" s="236"/>
      <c r="B103" s="227"/>
      <c r="C103" s="227"/>
      <c r="D103" s="227"/>
      <c r="E103" s="227"/>
      <c r="F103" s="227"/>
      <c r="G103" s="227"/>
      <c r="H103" s="227"/>
      <c r="I103" s="227"/>
      <c r="J103" s="227"/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</row>
    <row r="104" spans="1:26" ht="14.25">
      <c r="A104" s="236"/>
      <c r="B104" s="227"/>
      <c r="C104" s="227"/>
      <c r="D104" s="227"/>
      <c r="E104" s="227"/>
      <c r="F104" s="227"/>
      <c r="G104" s="227"/>
      <c r="H104" s="227"/>
      <c r="I104" s="227"/>
      <c r="J104" s="227"/>
      <c r="K104" s="227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</row>
    <row r="105" spans="1:26" ht="14.25">
      <c r="A105" s="236"/>
      <c r="B105" s="227"/>
      <c r="C105" s="227"/>
      <c r="D105" s="227"/>
      <c r="E105" s="227"/>
      <c r="F105" s="227"/>
      <c r="G105" s="227"/>
      <c r="H105" s="227"/>
      <c r="I105" s="227"/>
      <c r="J105" s="227"/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</row>
    <row r="106" spans="1:26" ht="14.25">
      <c r="A106" s="236"/>
      <c r="B106" s="227"/>
      <c r="C106" s="227"/>
      <c r="D106" s="227"/>
      <c r="E106" s="227"/>
      <c r="F106" s="227"/>
      <c r="G106" s="227"/>
      <c r="H106" s="227"/>
      <c r="I106" s="227"/>
      <c r="J106" s="227"/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</row>
    <row r="107" spans="1:26" ht="14.25">
      <c r="A107" s="236"/>
      <c r="B107" s="227"/>
      <c r="C107" s="227"/>
      <c r="D107" s="227"/>
      <c r="E107" s="227"/>
      <c r="F107" s="227"/>
      <c r="G107" s="227"/>
      <c r="H107" s="227"/>
      <c r="I107" s="227"/>
      <c r="J107" s="227"/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</row>
    <row r="108" spans="1:26" ht="14.25">
      <c r="A108" s="236"/>
      <c r="B108" s="227"/>
      <c r="C108" s="227"/>
      <c r="D108" s="227"/>
      <c r="E108" s="227"/>
      <c r="F108" s="227"/>
      <c r="G108" s="227"/>
      <c r="H108" s="227"/>
      <c r="I108" s="227"/>
      <c r="J108" s="227"/>
      <c r="K108" s="227"/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27"/>
      <c r="Z108" s="227"/>
    </row>
    <row r="109" spans="1:26" ht="14.25">
      <c r="A109" s="236"/>
      <c r="B109" s="227"/>
      <c r="C109" s="227"/>
      <c r="D109" s="227"/>
      <c r="E109" s="227"/>
      <c r="F109" s="227"/>
      <c r="G109" s="227"/>
      <c r="H109" s="227"/>
      <c r="I109" s="227"/>
      <c r="J109" s="227"/>
      <c r="K109" s="227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  <c r="Z109" s="227"/>
    </row>
    <row r="110" spans="1:26" ht="14.25">
      <c r="A110" s="236"/>
      <c r="B110" s="227"/>
      <c r="C110" s="227"/>
      <c r="D110" s="227"/>
      <c r="E110" s="227"/>
      <c r="F110" s="227"/>
      <c r="G110" s="227"/>
      <c r="H110" s="227"/>
      <c r="I110" s="227"/>
      <c r="J110" s="227"/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  <c r="Z110" s="227"/>
    </row>
    <row r="111" spans="1:26" ht="14.25">
      <c r="A111" s="236"/>
      <c r="B111" s="227"/>
      <c r="C111" s="227"/>
      <c r="D111" s="227"/>
      <c r="E111" s="227"/>
      <c r="F111" s="227"/>
      <c r="G111" s="227"/>
      <c r="H111" s="227"/>
      <c r="I111" s="227"/>
      <c r="J111" s="227"/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</row>
    <row r="112" spans="1:26" ht="14.25">
      <c r="A112" s="236"/>
      <c r="B112" s="227"/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27"/>
      <c r="Y112" s="227"/>
      <c r="Z112" s="227"/>
    </row>
    <row r="113" spans="1:26" ht="14.25">
      <c r="A113" s="236"/>
      <c r="B113" s="227"/>
      <c r="C113" s="227"/>
      <c r="D113" s="227"/>
      <c r="E113" s="227"/>
      <c r="F113" s="227"/>
      <c r="G113" s="227"/>
      <c r="H113" s="227"/>
      <c r="I113" s="227"/>
      <c r="J113" s="227"/>
      <c r="K113" s="227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27"/>
      <c r="Y113" s="227"/>
      <c r="Z113" s="227"/>
    </row>
    <row r="114" spans="1:26" ht="14.25">
      <c r="A114" s="236"/>
      <c r="B114" s="227"/>
      <c r="C114" s="227"/>
      <c r="D114" s="227"/>
      <c r="E114" s="227"/>
      <c r="F114" s="227"/>
      <c r="G114" s="227"/>
      <c r="H114" s="227"/>
      <c r="I114" s="227"/>
      <c r="J114" s="227"/>
      <c r="K114" s="227"/>
      <c r="L114" s="227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  <c r="X114" s="227"/>
      <c r="Y114" s="227"/>
      <c r="Z114" s="227"/>
    </row>
    <row r="115" spans="1:26" ht="14.25">
      <c r="A115" s="236"/>
      <c r="B115" s="227"/>
      <c r="C115" s="227"/>
      <c r="D115" s="227"/>
      <c r="E115" s="227"/>
      <c r="F115" s="227"/>
      <c r="G115" s="227"/>
      <c r="H115" s="227"/>
      <c r="I115" s="227"/>
      <c r="J115" s="227"/>
      <c r="K115" s="227"/>
      <c r="L115" s="227"/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7"/>
      <c r="X115" s="227"/>
      <c r="Y115" s="227"/>
      <c r="Z115" s="227"/>
    </row>
    <row r="116" spans="1:26" ht="14.25">
      <c r="A116" s="236"/>
      <c r="B116" s="227"/>
      <c r="C116" s="227"/>
      <c r="D116" s="227"/>
      <c r="E116" s="227"/>
      <c r="F116" s="227"/>
      <c r="G116" s="227"/>
      <c r="H116" s="227"/>
      <c r="I116" s="227"/>
      <c r="J116" s="227"/>
      <c r="K116" s="227"/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227"/>
      <c r="Z116" s="227"/>
    </row>
    <row r="117" spans="1:26" ht="14.25">
      <c r="A117" s="236"/>
      <c r="B117" s="227"/>
      <c r="C117" s="227"/>
      <c r="D117" s="227"/>
      <c r="E117" s="227"/>
      <c r="F117" s="227"/>
      <c r="G117" s="227"/>
      <c r="H117" s="227"/>
      <c r="I117" s="227"/>
      <c r="J117" s="227"/>
      <c r="K117" s="227"/>
      <c r="L117" s="227"/>
      <c r="M117" s="227"/>
      <c r="N117" s="227"/>
      <c r="O117" s="227"/>
      <c r="P117" s="227"/>
      <c r="Q117" s="227"/>
      <c r="R117" s="227"/>
      <c r="S117" s="227"/>
      <c r="T117" s="227"/>
      <c r="U117" s="227"/>
      <c r="V117" s="227"/>
      <c r="W117" s="227"/>
      <c r="X117" s="227"/>
      <c r="Y117" s="227"/>
      <c r="Z117" s="227"/>
    </row>
    <row r="118" spans="1:26" ht="14.25">
      <c r="A118" s="236"/>
      <c r="B118" s="227"/>
      <c r="C118" s="227"/>
      <c r="D118" s="227"/>
      <c r="E118" s="227"/>
      <c r="F118" s="227"/>
      <c r="G118" s="227"/>
      <c r="H118" s="227"/>
      <c r="I118" s="227"/>
      <c r="J118" s="227"/>
      <c r="K118" s="227"/>
      <c r="L118" s="227"/>
      <c r="M118" s="227"/>
      <c r="N118" s="227"/>
      <c r="O118" s="227"/>
      <c r="P118" s="227"/>
      <c r="Q118" s="227"/>
      <c r="R118" s="227"/>
      <c r="S118" s="227"/>
      <c r="T118" s="227"/>
      <c r="U118" s="227"/>
      <c r="V118" s="227"/>
      <c r="W118" s="227"/>
      <c r="X118" s="227"/>
      <c r="Y118" s="227"/>
      <c r="Z118" s="227"/>
    </row>
    <row r="119" spans="1:26" ht="14.25">
      <c r="A119" s="236"/>
      <c r="B119" s="227"/>
      <c r="C119" s="227"/>
      <c r="D119" s="227"/>
      <c r="E119" s="227"/>
      <c r="F119" s="227"/>
      <c r="G119" s="227"/>
      <c r="H119" s="227"/>
      <c r="I119" s="227"/>
      <c r="J119" s="227"/>
      <c r="K119" s="227"/>
      <c r="L119" s="227"/>
      <c r="M119" s="227"/>
      <c r="N119" s="227"/>
      <c r="O119" s="227"/>
      <c r="P119" s="227"/>
      <c r="Q119" s="227"/>
      <c r="R119" s="227"/>
      <c r="S119" s="227"/>
      <c r="T119" s="227"/>
      <c r="U119" s="227"/>
      <c r="V119" s="227"/>
      <c r="W119" s="227"/>
      <c r="X119" s="227"/>
      <c r="Y119" s="227"/>
      <c r="Z119" s="227"/>
    </row>
    <row r="120" spans="1:26" ht="14.25">
      <c r="A120" s="236"/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  <c r="L120" s="227"/>
      <c r="M120" s="227"/>
      <c r="N120" s="227"/>
      <c r="O120" s="227"/>
      <c r="P120" s="227"/>
      <c r="Q120" s="227"/>
      <c r="R120" s="227"/>
      <c r="S120" s="227"/>
      <c r="T120" s="227"/>
      <c r="U120" s="227"/>
      <c r="V120" s="227"/>
      <c r="W120" s="227"/>
      <c r="X120" s="227"/>
      <c r="Y120" s="227"/>
      <c r="Z120" s="227"/>
    </row>
    <row r="121" spans="1:26" ht="14.25">
      <c r="A121" s="236"/>
      <c r="B121" s="227"/>
      <c r="C121" s="227"/>
      <c r="D121" s="227"/>
      <c r="E121" s="227"/>
      <c r="F121" s="227"/>
      <c r="G121" s="227"/>
      <c r="H121" s="227"/>
      <c r="I121" s="227"/>
      <c r="J121" s="227"/>
      <c r="K121" s="227"/>
      <c r="L121" s="227"/>
      <c r="M121" s="227"/>
      <c r="N121" s="227"/>
      <c r="O121" s="227"/>
      <c r="P121" s="227"/>
      <c r="Q121" s="227"/>
      <c r="R121" s="227"/>
      <c r="S121" s="227"/>
      <c r="T121" s="227"/>
      <c r="U121" s="227"/>
      <c r="V121" s="227"/>
      <c r="W121" s="227"/>
      <c r="X121" s="227"/>
      <c r="Y121" s="227"/>
      <c r="Z121" s="227"/>
    </row>
    <row r="122" spans="1:26" ht="14.25">
      <c r="A122" s="236"/>
      <c r="B122" s="227"/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  <c r="M122" s="227"/>
      <c r="N122" s="227"/>
      <c r="O122" s="227"/>
      <c r="P122" s="227"/>
      <c r="Q122" s="227"/>
      <c r="R122" s="227"/>
      <c r="S122" s="227"/>
      <c r="T122" s="227"/>
      <c r="U122" s="227"/>
      <c r="V122" s="227"/>
      <c r="W122" s="227"/>
      <c r="X122" s="227"/>
      <c r="Y122" s="227"/>
      <c r="Z122" s="227"/>
    </row>
    <row r="123" spans="1:26" ht="14.25">
      <c r="A123" s="236"/>
      <c r="B123" s="227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  <c r="M123" s="227"/>
      <c r="N123" s="227"/>
      <c r="O123" s="227"/>
      <c r="P123" s="227"/>
      <c r="Q123" s="227"/>
      <c r="R123" s="227"/>
      <c r="S123" s="227"/>
      <c r="T123" s="227"/>
      <c r="U123" s="227"/>
      <c r="V123" s="227"/>
      <c r="W123" s="227"/>
      <c r="X123" s="227"/>
      <c r="Y123" s="227"/>
      <c r="Z123" s="227"/>
    </row>
    <row r="124" spans="1:26" ht="14.25">
      <c r="A124" s="236"/>
      <c r="B124" s="227"/>
      <c r="C124" s="227"/>
      <c r="D124" s="227"/>
      <c r="E124" s="227"/>
      <c r="F124" s="227"/>
      <c r="G124" s="227"/>
      <c r="H124" s="227"/>
      <c r="I124" s="227"/>
      <c r="J124" s="227"/>
      <c r="K124" s="227"/>
      <c r="L124" s="227"/>
      <c r="M124" s="227"/>
      <c r="N124" s="227"/>
      <c r="O124" s="227"/>
      <c r="P124" s="227"/>
      <c r="Q124" s="227"/>
      <c r="R124" s="227"/>
      <c r="S124" s="227"/>
      <c r="T124" s="227"/>
      <c r="U124" s="227"/>
      <c r="V124" s="227"/>
      <c r="W124" s="227"/>
      <c r="X124" s="227"/>
      <c r="Y124" s="227"/>
      <c r="Z124" s="227"/>
    </row>
    <row r="125" spans="1:26" ht="14.25">
      <c r="A125" s="236"/>
      <c r="B125" s="227"/>
      <c r="C125" s="227"/>
      <c r="D125" s="227"/>
      <c r="E125" s="227"/>
      <c r="F125" s="227"/>
      <c r="G125" s="227"/>
      <c r="H125" s="227"/>
      <c r="I125" s="227"/>
      <c r="J125" s="227"/>
      <c r="K125" s="227"/>
      <c r="L125" s="227"/>
      <c r="M125" s="227"/>
      <c r="N125" s="227"/>
      <c r="O125" s="227"/>
      <c r="P125" s="227"/>
      <c r="Q125" s="227"/>
      <c r="R125" s="227"/>
      <c r="S125" s="227"/>
      <c r="T125" s="227"/>
      <c r="U125" s="227"/>
      <c r="V125" s="227"/>
      <c r="W125" s="227"/>
      <c r="X125" s="227"/>
      <c r="Y125" s="227"/>
      <c r="Z125" s="227"/>
    </row>
    <row r="126" spans="1:26" ht="14.25">
      <c r="A126" s="236"/>
      <c r="B126" s="227"/>
      <c r="C126" s="227"/>
      <c r="D126" s="227"/>
      <c r="E126" s="227"/>
      <c r="F126" s="227"/>
      <c r="G126" s="227"/>
      <c r="H126" s="227"/>
      <c r="I126" s="227"/>
      <c r="J126" s="227"/>
      <c r="K126" s="227"/>
      <c r="L126" s="227"/>
      <c r="M126" s="227"/>
      <c r="N126" s="227"/>
      <c r="O126" s="227"/>
      <c r="P126" s="227"/>
      <c r="Q126" s="227"/>
      <c r="R126" s="227"/>
      <c r="S126" s="227"/>
      <c r="T126" s="227"/>
      <c r="U126" s="227"/>
      <c r="V126" s="227"/>
      <c r="W126" s="227"/>
      <c r="X126" s="227"/>
      <c r="Y126" s="227"/>
      <c r="Z126" s="227"/>
    </row>
    <row r="127" spans="1:26" ht="14.25">
      <c r="A127" s="236"/>
      <c r="B127" s="227"/>
      <c r="C127" s="227"/>
      <c r="D127" s="227"/>
      <c r="E127" s="227"/>
      <c r="F127" s="227"/>
      <c r="G127" s="227"/>
      <c r="H127" s="227"/>
      <c r="I127" s="227"/>
      <c r="J127" s="227"/>
      <c r="K127" s="227"/>
      <c r="L127" s="227"/>
      <c r="M127" s="227"/>
      <c r="N127" s="227"/>
      <c r="O127" s="227"/>
      <c r="P127" s="227"/>
      <c r="Q127" s="227"/>
      <c r="R127" s="227"/>
      <c r="S127" s="227"/>
      <c r="T127" s="227"/>
      <c r="U127" s="227"/>
      <c r="V127" s="227"/>
      <c r="W127" s="227"/>
      <c r="X127" s="227"/>
      <c r="Y127" s="227"/>
      <c r="Z127" s="227"/>
    </row>
    <row r="128" spans="1:26" ht="14.25">
      <c r="A128" s="236"/>
      <c r="B128" s="227"/>
      <c r="C128" s="227"/>
      <c r="D128" s="227"/>
      <c r="E128" s="227"/>
      <c r="F128" s="227"/>
      <c r="G128" s="227"/>
      <c r="H128" s="227"/>
      <c r="I128" s="227"/>
      <c r="J128" s="227"/>
      <c r="K128" s="227"/>
      <c r="L128" s="227"/>
      <c r="M128" s="227"/>
      <c r="N128" s="227"/>
      <c r="O128" s="227"/>
      <c r="P128" s="227"/>
      <c r="Q128" s="227"/>
      <c r="R128" s="227"/>
      <c r="S128" s="227"/>
      <c r="T128" s="227"/>
      <c r="U128" s="227"/>
      <c r="V128" s="227"/>
      <c r="W128" s="227"/>
      <c r="X128" s="227"/>
      <c r="Y128" s="227"/>
      <c r="Z128" s="227"/>
    </row>
    <row r="129" spans="1:26" ht="14.25">
      <c r="A129" s="236"/>
      <c r="B129" s="227"/>
      <c r="C129" s="227"/>
      <c r="D129" s="227"/>
      <c r="E129" s="227"/>
      <c r="F129" s="227"/>
      <c r="G129" s="227"/>
      <c r="H129" s="227"/>
      <c r="I129" s="227"/>
      <c r="J129" s="227"/>
      <c r="K129" s="227"/>
      <c r="L129" s="227"/>
      <c r="M129" s="227"/>
      <c r="N129" s="227"/>
      <c r="O129" s="227"/>
      <c r="P129" s="227"/>
      <c r="Q129" s="227"/>
      <c r="R129" s="227"/>
      <c r="S129" s="227"/>
      <c r="T129" s="227"/>
      <c r="U129" s="227"/>
      <c r="V129" s="227"/>
      <c r="W129" s="227"/>
      <c r="X129" s="227"/>
      <c r="Y129" s="227"/>
      <c r="Z129" s="227"/>
    </row>
    <row r="130" spans="1:26" ht="14.25">
      <c r="A130" s="236"/>
      <c r="B130" s="227"/>
      <c r="C130" s="227"/>
      <c r="D130" s="227"/>
      <c r="E130" s="227"/>
      <c r="F130" s="227"/>
      <c r="G130" s="227"/>
      <c r="H130" s="227"/>
      <c r="I130" s="227"/>
      <c r="J130" s="227"/>
      <c r="K130" s="227"/>
      <c r="L130" s="227"/>
      <c r="M130" s="227"/>
      <c r="N130" s="227"/>
      <c r="O130" s="227"/>
      <c r="P130" s="227"/>
      <c r="Q130" s="227"/>
      <c r="R130" s="227"/>
      <c r="S130" s="227"/>
      <c r="T130" s="227"/>
      <c r="U130" s="227"/>
      <c r="V130" s="227"/>
      <c r="W130" s="227"/>
      <c r="X130" s="227"/>
      <c r="Y130" s="227"/>
      <c r="Z130" s="227"/>
    </row>
    <row r="131" spans="1:26" ht="14.25">
      <c r="A131" s="236"/>
      <c r="B131" s="227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  <c r="M131" s="227"/>
      <c r="N131" s="227"/>
      <c r="O131" s="227"/>
      <c r="P131" s="227"/>
      <c r="Q131" s="227"/>
      <c r="R131" s="227"/>
      <c r="S131" s="227"/>
      <c r="T131" s="227"/>
      <c r="U131" s="227"/>
      <c r="V131" s="227"/>
      <c r="W131" s="227"/>
      <c r="X131" s="227"/>
      <c r="Y131" s="227"/>
      <c r="Z131" s="227"/>
    </row>
    <row r="132" spans="1:26" ht="14.25">
      <c r="A132" s="236"/>
      <c r="B132" s="227"/>
      <c r="C132" s="227"/>
      <c r="D132" s="227"/>
      <c r="E132" s="227"/>
      <c r="F132" s="227"/>
      <c r="G132" s="227"/>
      <c r="H132" s="227"/>
      <c r="I132" s="227"/>
      <c r="J132" s="227"/>
      <c r="K132" s="227"/>
      <c r="L132" s="227"/>
      <c r="M132" s="227"/>
      <c r="N132" s="227"/>
      <c r="O132" s="227"/>
      <c r="P132" s="227"/>
      <c r="Q132" s="227"/>
      <c r="R132" s="227"/>
      <c r="S132" s="227"/>
      <c r="T132" s="227"/>
      <c r="U132" s="227"/>
      <c r="V132" s="227"/>
      <c r="W132" s="227"/>
      <c r="X132" s="227"/>
      <c r="Y132" s="227"/>
      <c r="Z132" s="227"/>
    </row>
    <row r="133" spans="1:26" ht="14.25">
      <c r="A133" s="236"/>
      <c r="B133" s="227"/>
      <c r="C133" s="227"/>
      <c r="D133" s="227"/>
      <c r="E133" s="227"/>
      <c r="F133" s="227"/>
      <c r="G133" s="227"/>
      <c r="H133" s="227"/>
      <c r="I133" s="227"/>
      <c r="J133" s="227"/>
      <c r="K133" s="227"/>
      <c r="L133" s="227"/>
      <c r="M133" s="227"/>
      <c r="N133" s="227"/>
      <c r="O133" s="227"/>
      <c r="P133" s="227"/>
      <c r="Q133" s="227"/>
      <c r="R133" s="227"/>
      <c r="S133" s="227"/>
      <c r="T133" s="227"/>
      <c r="U133" s="227"/>
      <c r="V133" s="227"/>
      <c r="W133" s="227"/>
      <c r="X133" s="227"/>
      <c r="Y133" s="227"/>
      <c r="Z133" s="227"/>
    </row>
    <row r="134" spans="1:26" ht="14.25">
      <c r="A134" s="236"/>
      <c r="B134" s="227"/>
      <c r="C134" s="227"/>
      <c r="D134" s="227"/>
      <c r="E134" s="227"/>
      <c r="F134" s="227"/>
      <c r="G134" s="227"/>
      <c r="H134" s="227"/>
      <c r="I134" s="227"/>
      <c r="J134" s="227"/>
      <c r="K134" s="227"/>
      <c r="L134" s="227"/>
      <c r="M134" s="227"/>
      <c r="N134" s="227"/>
      <c r="O134" s="227"/>
      <c r="P134" s="227"/>
      <c r="Q134" s="227"/>
      <c r="R134" s="227"/>
      <c r="S134" s="227"/>
      <c r="T134" s="227"/>
      <c r="U134" s="227"/>
      <c r="V134" s="227"/>
      <c r="W134" s="227"/>
      <c r="X134" s="227"/>
      <c r="Y134" s="227"/>
      <c r="Z134" s="227"/>
    </row>
    <row r="135" spans="1:26" ht="14.25">
      <c r="A135" s="236"/>
      <c r="B135" s="227"/>
      <c r="C135" s="227"/>
      <c r="D135" s="227"/>
      <c r="E135" s="227"/>
      <c r="F135" s="227"/>
      <c r="G135" s="227"/>
      <c r="H135" s="227"/>
      <c r="I135" s="227"/>
      <c r="J135" s="227"/>
      <c r="K135" s="227"/>
      <c r="L135" s="227"/>
      <c r="M135" s="227"/>
      <c r="N135" s="227"/>
      <c r="O135" s="227"/>
      <c r="P135" s="227"/>
      <c r="Q135" s="227"/>
      <c r="R135" s="227"/>
      <c r="S135" s="227"/>
      <c r="T135" s="227"/>
      <c r="U135" s="227"/>
      <c r="V135" s="227"/>
      <c r="W135" s="227"/>
      <c r="X135" s="227"/>
      <c r="Y135" s="227"/>
      <c r="Z135" s="227"/>
    </row>
    <row r="136" spans="1:26" ht="14.25">
      <c r="A136" s="236"/>
      <c r="B136" s="227"/>
      <c r="C136" s="227"/>
      <c r="D136" s="227"/>
      <c r="E136" s="227"/>
      <c r="F136" s="227"/>
      <c r="G136" s="227"/>
      <c r="H136" s="227"/>
      <c r="I136" s="227"/>
      <c r="J136" s="227"/>
      <c r="K136" s="227"/>
      <c r="L136" s="227"/>
      <c r="M136" s="227"/>
      <c r="N136" s="227"/>
      <c r="O136" s="227"/>
      <c r="P136" s="227"/>
      <c r="Q136" s="227"/>
      <c r="R136" s="227"/>
      <c r="S136" s="227"/>
      <c r="T136" s="227"/>
      <c r="U136" s="227"/>
      <c r="V136" s="227"/>
      <c r="W136" s="227"/>
      <c r="X136" s="227"/>
      <c r="Y136" s="227"/>
      <c r="Z136" s="227"/>
    </row>
    <row r="137" spans="1:26" ht="14.25">
      <c r="A137" s="236"/>
      <c r="B137" s="227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  <c r="M137" s="227"/>
      <c r="N137" s="227"/>
      <c r="O137" s="227"/>
      <c r="P137" s="227"/>
      <c r="Q137" s="227"/>
      <c r="R137" s="227"/>
      <c r="S137" s="227"/>
      <c r="T137" s="227"/>
      <c r="U137" s="227"/>
      <c r="V137" s="227"/>
      <c r="W137" s="227"/>
      <c r="X137" s="227"/>
      <c r="Y137" s="227"/>
      <c r="Z137" s="227"/>
    </row>
    <row r="138" spans="1:26" ht="14.25">
      <c r="A138" s="236"/>
      <c r="B138" s="227"/>
      <c r="C138" s="227"/>
      <c r="D138" s="227"/>
      <c r="E138" s="227"/>
      <c r="F138" s="227"/>
      <c r="G138" s="227"/>
      <c r="H138" s="227"/>
      <c r="I138" s="227"/>
      <c r="J138" s="227"/>
      <c r="K138" s="227"/>
      <c r="L138" s="227"/>
      <c r="M138" s="227"/>
      <c r="N138" s="227"/>
      <c r="O138" s="227"/>
      <c r="P138" s="227"/>
      <c r="Q138" s="227"/>
      <c r="R138" s="227"/>
      <c r="S138" s="227"/>
      <c r="T138" s="227"/>
      <c r="U138" s="227"/>
      <c r="V138" s="227"/>
      <c r="W138" s="227"/>
      <c r="X138" s="227"/>
      <c r="Y138" s="227"/>
      <c r="Z138" s="227"/>
    </row>
    <row r="139" spans="1:26" ht="14.25">
      <c r="A139" s="236"/>
      <c r="B139" s="227"/>
      <c r="C139" s="227"/>
      <c r="D139" s="227"/>
      <c r="E139" s="227"/>
      <c r="F139" s="227"/>
      <c r="G139" s="227"/>
      <c r="H139" s="227"/>
      <c r="I139" s="227"/>
      <c r="J139" s="227"/>
      <c r="K139" s="227"/>
      <c r="L139" s="227"/>
      <c r="M139" s="227"/>
      <c r="N139" s="227"/>
      <c r="O139" s="227"/>
      <c r="P139" s="227"/>
      <c r="Q139" s="227"/>
      <c r="R139" s="227"/>
      <c r="S139" s="227"/>
      <c r="T139" s="227"/>
      <c r="U139" s="227"/>
      <c r="V139" s="227"/>
      <c r="W139" s="227"/>
      <c r="X139" s="227"/>
      <c r="Y139" s="227"/>
      <c r="Z139" s="227"/>
    </row>
    <row r="140" spans="1:26" ht="14.25">
      <c r="A140" s="236"/>
      <c r="B140" s="227"/>
      <c r="C140" s="227"/>
      <c r="D140" s="227"/>
      <c r="E140" s="227"/>
      <c r="F140" s="227"/>
      <c r="G140" s="227"/>
      <c r="H140" s="227"/>
      <c r="I140" s="227"/>
      <c r="J140" s="227"/>
      <c r="K140" s="227"/>
      <c r="L140" s="227"/>
      <c r="M140" s="227"/>
      <c r="N140" s="227"/>
      <c r="O140" s="227"/>
      <c r="P140" s="227"/>
      <c r="Q140" s="227"/>
      <c r="R140" s="227"/>
      <c r="S140" s="227"/>
      <c r="T140" s="227"/>
      <c r="U140" s="227"/>
      <c r="V140" s="227"/>
      <c r="W140" s="227"/>
      <c r="X140" s="227"/>
      <c r="Y140" s="227"/>
      <c r="Z140" s="227"/>
    </row>
    <row r="141" spans="1:26" ht="14.25">
      <c r="A141" s="236"/>
      <c r="B141" s="227"/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  <c r="M141" s="227"/>
      <c r="N141" s="227"/>
      <c r="O141" s="227"/>
      <c r="P141" s="227"/>
      <c r="Q141" s="227"/>
      <c r="R141" s="227"/>
      <c r="S141" s="227"/>
      <c r="T141" s="227"/>
      <c r="U141" s="227"/>
      <c r="V141" s="227"/>
      <c r="W141" s="227"/>
      <c r="X141" s="227"/>
      <c r="Y141" s="227"/>
      <c r="Z141" s="227"/>
    </row>
    <row r="142" spans="1:26" ht="14.25">
      <c r="A142" s="236"/>
      <c r="B142" s="227"/>
      <c r="C142" s="227"/>
      <c r="D142" s="227"/>
      <c r="E142" s="227"/>
      <c r="F142" s="227"/>
      <c r="G142" s="227"/>
      <c r="H142" s="227"/>
      <c r="I142" s="227"/>
      <c r="J142" s="227"/>
      <c r="K142" s="227"/>
      <c r="L142" s="227"/>
      <c r="M142" s="227"/>
      <c r="N142" s="227"/>
      <c r="O142" s="227"/>
      <c r="P142" s="227"/>
      <c r="Q142" s="227"/>
      <c r="R142" s="227"/>
      <c r="S142" s="227"/>
      <c r="T142" s="227"/>
      <c r="U142" s="227"/>
      <c r="V142" s="227"/>
      <c r="W142" s="227"/>
      <c r="X142" s="227"/>
      <c r="Y142" s="227"/>
      <c r="Z142" s="227"/>
    </row>
    <row r="143" spans="1:26" ht="14.25">
      <c r="A143" s="236"/>
      <c r="B143" s="227"/>
      <c r="C143" s="227"/>
      <c r="D143" s="227"/>
      <c r="E143" s="227"/>
      <c r="F143" s="227"/>
      <c r="G143" s="227"/>
      <c r="H143" s="227"/>
      <c r="I143" s="227"/>
      <c r="J143" s="227"/>
      <c r="K143" s="227"/>
      <c r="L143" s="227"/>
      <c r="M143" s="227"/>
      <c r="N143" s="227"/>
      <c r="O143" s="227"/>
      <c r="P143" s="227"/>
      <c r="Q143" s="227"/>
      <c r="R143" s="227"/>
      <c r="S143" s="227"/>
      <c r="T143" s="227"/>
      <c r="U143" s="227"/>
      <c r="V143" s="227"/>
      <c r="W143" s="227"/>
      <c r="X143" s="227"/>
      <c r="Y143" s="227"/>
      <c r="Z143" s="227"/>
    </row>
    <row r="144" spans="1:26" ht="14.25">
      <c r="A144" s="236"/>
      <c r="B144" s="227"/>
      <c r="C144" s="227"/>
      <c r="D144" s="227"/>
      <c r="E144" s="227"/>
      <c r="F144" s="227"/>
      <c r="G144" s="227"/>
      <c r="H144" s="227"/>
      <c r="I144" s="227"/>
      <c r="J144" s="227"/>
      <c r="K144" s="227"/>
      <c r="L144" s="227"/>
      <c r="M144" s="227"/>
      <c r="N144" s="227"/>
      <c r="O144" s="227"/>
      <c r="P144" s="227"/>
      <c r="Q144" s="227"/>
      <c r="R144" s="227"/>
      <c r="S144" s="227"/>
      <c r="T144" s="227"/>
      <c r="U144" s="227"/>
      <c r="V144" s="227"/>
      <c r="W144" s="227"/>
      <c r="X144" s="227"/>
      <c r="Y144" s="227"/>
      <c r="Z144" s="227"/>
    </row>
    <row r="145" spans="1:26" ht="14.25">
      <c r="A145" s="236"/>
      <c r="B145" s="227"/>
      <c r="C145" s="227"/>
      <c r="D145" s="227"/>
      <c r="E145" s="227"/>
      <c r="F145" s="227"/>
      <c r="G145" s="227"/>
      <c r="H145" s="227"/>
      <c r="I145" s="227"/>
      <c r="J145" s="227"/>
      <c r="K145" s="227"/>
      <c r="L145" s="227"/>
      <c r="M145" s="227"/>
      <c r="N145" s="227"/>
      <c r="O145" s="227"/>
      <c r="P145" s="227"/>
      <c r="Q145" s="227"/>
      <c r="R145" s="227"/>
      <c r="S145" s="227"/>
      <c r="T145" s="227"/>
      <c r="U145" s="227"/>
      <c r="V145" s="227"/>
      <c r="W145" s="227"/>
      <c r="X145" s="227"/>
      <c r="Y145" s="227"/>
      <c r="Z145" s="227"/>
    </row>
    <row r="146" spans="1:26" ht="14.25">
      <c r="A146" s="236"/>
      <c r="B146" s="227"/>
      <c r="C146" s="227"/>
      <c r="D146" s="227"/>
      <c r="E146" s="227"/>
      <c r="F146" s="227"/>
      <c r="G146" s="227"/>
      <c r="H146" s="227"/>
      <c r="I146" s="227"/>
      <c r="J146" s="227"/>
      <c r="K146" s="227"/>
      <c r="L146" s="227"/>
      <c r="M146" s="227"/>
      <c r="N146" s="227"/>
      <c r="O146" s="227"/>
      <c r="P146" s="227"/>
      <c r="Q146" s="227"/>
      <c r="R146" s="227"/>
      <c r="S146" s="227"/>
      <c r="T146" s="227"/>
      <c r="U146" s="227"/>
      <c r="V146" s="227"/>
      <c r="W146" s="227"/>
      <c r="X146" s="227"/>
      <c r="Y146" s="227"/>
      <c r="Z146" s="227"/>
    </row>
    <row r="147" spans="1:26" ht="14.25">
      <c r="A147" s="236"/>
      <c r="B147" s="227"/>
      <c r="C147" s="227"/>
      <c r="D147" s="227"/>
      <c r="E147" s="227"/>
      <c r="F147" s="227"/>
      <c r="G147" s="227"/>
      <c r="H147" s="227"/>
      <c r="I147" s="227"/>
      <c r="J147" s="227"/>
      <c r="K147" s="227"/>
      <c r="L147" s="227"/>
      <c r="M147" s="227"/>
      <c r="N147" s="227"/>
      <c r="O147" s="227"/>
      <c r="P147" s="227"/>
      <c r="Q147" s="227"/>
      <c r="R147" s="227"/>
      <c r="S147" s="227"/>
      <c r="T147" s="227"/>
      <c r="U147" s="227"/>
      <c r="V147" s="227"/>
      <c r="W147" s="227"/>
      <c r="X147" s="227"/>
      <c r="Y147" s="227"/>
      <c r="Z147" s="227"/>
    </row>
    <row r="148" spans="1:26" ht="14.25">
      <c r="A148" s="236"/>
      <c r="B148" s="227"/>
      <c r="C148" s="227"/>
      <c r="D148" s="227"/>
      <c r="E148" s="227"/>
      <c r="F148" s="227"/>
      <c r="G148" s="227"/>
      <c r="H148" s="227"/>
      <c r="I148" s="227"/>
      <c r="J148" s="227"/>
      <c r="K148" s="227"/>
      <c r="L148" s="227"/>
      <c r="M148" s="227"/>
      <c r="N148" s="227"/>
      <c r="O148" s="227"/>
      <c r="P148" s="227"/>
      <c r="Q148" s="227"/>
      <c r="R148" s="227"/>
      <c r="S148" s="227"/>
      <c r="T148" s="227"/>
      <c r="U148" s="227"/>
      <c r="V148" s="227"/>
      <c r="W148" s="227"/>
      <c r="X148" s="227"/>
      <c r="Y148" s="227"/>
      <c r="Z148" s="227"/>
    </row>
    <row r="149" spans="1:26" ht="14.25">
      <c r="A149" s="236"/>
      <c r="B149" s="227"/>
      <c r="C149" s="227"/>
      <c r="D149" s="227"/>
      <c r="E149" s="227"/>
      <c r="F149" s="227"/>
      <c r="G149" s="227"/>
      <c r="H149" s="227"/>
      <c r="I149" s="227"/>
      <c r="J149" s="227"/>
      <c r="K149" s="227"/>
      <c r="L149" s="227"/>
      <c r="M149" s="227"/>
      <c r="N149" s="227"/>
      <c r="O149" s="227"/>
      <c r="P149" s="227"/>
      <c r="Q149" s="227"/>
      <c r="R149" s="227"/>
      <c r="S149" s="227"/>
      <c r="T149" s="227"/>
      <c r="U149" s="227"/>
      <c r="V149" s="227"/>
      <c r="W149" s="227"/>
      <c r="X149" s="227"/>
      <c r="Y149" s="227"/>
      <c r="Z149" s="227"/>
    </row>
    <row r="150" spans="1:26" ht="14.25">
      <c r="A150" s="236"/>
      <c r="B150" s="227"/>
      <c r="C150" s="227"/>
      <c r="D150" s="227"/>
      <c r="E150" s="227"/>
      <c r="F150" s="227"/>
      <c r="G150" s="227"/>
      <c r="H150" s="227"/>
      <c r="I150" s="227"/>
      <c r="J150" s="227"/>
      <c r="K150" s="227"/>
      <c r="L150" s="227"/>
      <c r="M150" s="227"/>
      <c r="N150" s="227"/>
      <c r="O150" s="227"/>
      <c r="P150" s="227"/>
      <c r="Q150" s="227"/>
      <c r="R150" s="227"/>
      <c r="S150" s="227"/>
      <c r="T150" s="227"/>
      <c r="U150" s="227"/>
      <c r="V150" s="227"/>
      <c r="W150" s="227"/>
      <c r="X150" s="227"/>
      <c r="Y150" s="227"/>
      <c r="Z150" s="227"/>
    </row>
    <row r="151" spans="1:26" ht="14.25">
      <c r="A151" s="236"/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  <c r="P151" s="227"/>
      <c r="Q151" s="227"/>
      <c r="R151" s="227"/>
      <c r="S151" s="227"/>
      <c r="T151" s="227"/>
      <c r="U151" s="227"/>
      <c r="V151" s="227"/>
      <c r="W151" s="227"/>
      <c r="X151" s="227"/>
      <c r="Y151" s="227"/>
      <c r="Z151" s="227"/>
    </row>
    <row r="152" spans="1:26" ht="14.25">
      <c r="A152" s="236"/>
      <c r="B152" s="227"/>
      <c r="C152" s="227"/>
      <c r="D152" s="227"/>
      <c r="E152" s="227"/>
      <c r="F152" s="227"/>
      <c r="G152" s="227"/>
      <c r="H152" s="227"/>
      <c r="I152" s="227"/>
      <c r="J152" s="227"/>
      <c r="K152" s="227"/>
      <c r="L152" s="227"/>
      <c r="M152" s="227"/>
      <c r="N152" s="227"/>
      <c r="O152" s="227"/>
      <c r="P152" s="227"/>
      <c r="Q152" s="227"/>
      <c r="R152" s="227"/>
      <c r="S152" s="227"/>
      <c r="T152" s="227"/>
      <c r="U152" s="227"/>
      <c r="V152" s="227"/>
      <c r="W152" s="227"/>
      <c r="X152" s="227"/>
      <c r="Y152" s="227"/>
      <c r="Z152" s="227"/>
    </row>
    <row r="153" spans="1:26" ht="14.25">
      <c r="A153" s="236"/>
      <c r="B153" s="227"/>
      <c r="C153" s="227"/>
      <c r="D153" s="227"/>
      <c r="E153" s="227"/>
      <c r="F153" s="227"/>
      <c r="G153" s="227"/>
      <c r="H153" s="227"/>
      <c r="I153" s="227"/>
      <c r="J153" s="227"/>
      <c r="K153" s="227"/>
      <c r="L153" s="227"/>
      <c r="M153" s="227"/>
      <c r="N153" s="227"/>
      <c r="O153" s="227"/>
      <c r="P153" s="227"/>
      <c r="Q153" s="227"/>
      <c r="R153" s="227"/>
      <c r="S153" s="227"/>
      <c r="T153" s="227"/>
      <c r="U153" s="227"/>
      <c r="V153" s="227"/>
      <c r="W153" s="227"/>
      <c r="X153" s="227"/>
      <c r="Y153" s="227"/>
      <c r="Z153" s="227"/>
    </row>
    <row r="154" spans="1:26" ht="14.25">
      <c r="A154" s="236"/>
      <c r="B154" s="227"/>
      <c r="C154" s="227"/>
      <c r="D154" s="227"/>
      <c r="E154" s="227"/>
      <c r="F154" s="227"/>
      <c r="G154" s="227"/>
      <c r="H154" s="227"/>
      <c r="I154" s="227"/>
      <c r="J154" s="227"/>
      <c r="K154" s="227"/>
      <c r="L154" s="227"/>
      <c r="M154" s="227"/>
      <c r="N154" s="227"/>
      <c r="O154" s="227"/>
      <c r="P154" s="227"/>
      <c r="Q154" s="227"/>
      <c r="R154" s="227"/>
      <c r="S154" s="227"/>
      <c r="T154" s="227"/>
      <c r="U154" s="227"/>
      <c r="V154" s="227"/>
      <c r="W154" s="227"/>
      <c r="X154" s="227"/>
      <c r="Y154" s="227"/>
      <c r="Z154" s="227"/>
    </row>
    <row r="155" spans="1:26" ht="14.25">
      <c r="A155" s="236"/>
      <c r="B155" s="227"/>
      <c r="C155" s="227"/>
      <c r="D155" s="227"/>
      <c r="E155" s="227"/>
      <c r="F155" s="227"/>
      <c r="G155" s="227"/>
      <c r="H155" s="227"/>
      <c r="I155" s="227"/>
      <c r="J155" s="227"/>
      <c r="K155" s="227"/>
      <c r="L155" s="227"/>
      <c r="M155" s="227"/>
      <c r="N155" s="227"/>
      <c r="O155" s="227"/>
      <c r="P155" s="227"/>
      <c r="Q155" s="227"/>
      <c r="R155" s="227"/>
      <c r="S155" s="227"/>
      <c r="T155" s="227"/>
      <c r="U155" s="227"/>
      <c r="V155" s="227"/>
      <c r="W155" s="227"/>
      <c r="X155" s="227"/>
      <c r="Y155" s="227"/>
      <c r="Z155" s="227"/>
    </row>
    <row r="156" spans="1:26" ht="14.25">
      <c r="A156" s="236"/>
      <c r="B156" s="227"/>
      <c r="C156" s="227"/>
      <c r="D156" s="227"/>
      <c r="E156" s="227"/>
      <c r="F156" s="227"/>
      <c r="G156" s="227"/>
      <c r="H156" s="227"/>
      <c r="I156" s="227"/>
      <c r="J156" s="227"/>
      <c r="K156" s="227"/>
      <c r="L156" s="227"/>
      <c r="M156" s="227"/>
      <c r="N156" s="227"/>
      <c r="O156" s="227"/>
      <c r="P156" s="227"/>
      <c r="Q156" s="227"/>
      <c r="R156" s="227"/>
      <c r="S156" s="227"/>
      <c r="T156" s="227"/>
      <c r="U156" s="227"/>
      <c r="V156" s="227"/>
      <c r="W156" s="227"/>
      <c r="X156" s="227"/>
      <c r="Y156" s="227"/>
      <c r="Z156" s="227"/>
    </row>
    <row r="157" spans="1:26" ht="14.25">
      <c r="A157" s="236"/>
      <c r="B157" s="227"/>
      <c r="C157" s="227"/>
      <c r="D157" s="227"/>
      <c r="E157" s="227"/>
      <c r="F157" s="227"/>
      <c r="G157" s="227"/>
      <c r="H157" s="227"/>
      <c r="I157" s="227"/>
      <c r="J157" s="227"/>
      <c r="K157" s="227"/>
      <c r="L157" s="227"/>
      <c r="M157" s="227"/>
      <c r="N157" s="227"/>
      <c r="O157" s="227"/>
      <c r="P157" s="227"/>
      <c r="Q157" s="227"/>
      <c r="R157" s="227"/>
      <c r="S157" s="227"/>
      <c r="T157" s="227"/>
      <c r="U157" s="227"/>
      <c r="V157" s="227"/>
      <c r="W157" s="227"/>
      <c r="X157" s="227"/>
      <c r="Y157" s="227"/>
      <c r="Z157" s="227"/>
    </row>
    <row r="158" spans="1:26" ht="14.25">
      <c r="A158" s="236"/>
      <c r="B158" s="227"/>
      <c r="C158" s="227"/>
      <c r="D158" s="227"/>
      <c r="E158" s="227"/>
      <c r="F158" s="227"/>
      <c r="G158" s="227"/>
      <c r="H158" s="227"/>
      <c r="I158" s="227"/>
      <c r="J158" s="227"/>
      <c r="K158" s="227"/>
      <c r="L158" s="227"/>
      <c r="M158" s="227"/>
      <c r="N158" s="227"/>
      <c r="O158" s="227"/>
      <c r="P158" s="227"/>
      <c r="Q158" s="227"/>
      <c r="R158" s="227"/>
      <c r="S158" s="227"/>
      <c r="T158" s="227"/>
      <c r="U158" s="227"/>
      <c r="V158" s="227"/>
      <c r="W158" s="227"/>
      <c r="X158" s="227"/>
      <c r="Y158" s="227"/>
      <c r="Z158" s="227"/>
    </row>
    <row r="159" spans="1:26" ht="14.25">
      <c r="A159" s="236"/>
      <c r="B159" s="227"/>
      <c r="C159" s="227"/>
      <c r="D159" s="227"/>
      <c r="E159" s="227"/>
      <c r="F159" s="227"/>
      <c r="G159" s="227"/>
      <c r="H159" s="227"/>
      <c r="I159" s="227"/>
      <c r="J159" s="227"/>
      <c r="K159" s="227"/>
      <c r="L159" s="227"/>
      <c r="M159" s="227"/>
      <c r="N159" s="227"/>
      <c r="O159" s="227"/>
      <c r="P159" s="227"/>
      <c r="Q159" s="227"/>
      <c r="R159" s="227"/>
      <c r="S159" s="227"/>
      <c r="T159" s="227"/>
      <c r="U159" s="227"/>
      <c r="V159" s="227"/>
      <c r="W159" s="227"/>
      <c r="X159" s="227"/>
      <c r="Y159" s="227"/>
      <c r="Z159" s="227"/>
    </row>
    <row r="160" spans="1:26" ht="14.25">
      <c r="A160" s="236"/>
      <c r="B160" s="227"/>
      <c r="C160" s="227"/>
      <c r="D160" s="227"/>
      <c r="E160" s="227"/>
      <c r="F160" s="227"/>
      <c r="G160" s="227"/>
      <c r="H160" s="227"/>
      <c r="I160" s="227"/>
      <c r="J160" s="227"/>
      <c r="K160" s="227"/>
      <c r="L160" s="227"/>
      <c r="M160" s="227"/>
      <c r="N160" s="227"/>
      <c r="O160" s="227"/>
      <c r="P160" s="227"/>
      <c r="Q160" s="227"/>
      <c r="R160" s="227"/>
      <c r="S160" s="227"/>
      <c r="T160" s="227"/>
      <c r="U160" s="227"/>
      <c r="V160" s="227"/>
      <c r="W160" s="227"/>
      <c r="X160" s="227"/>
      <c r="Y160" s="227"/>
      <c r="Z160" s="227"/>
    </row>
    <row r="161" spans="1:26" ht="14.25">
      <c r="A161" s="236"/>
      <c r="B161" s="227"/>
      <c r="C161" s="227"/>
      <c r="D161" s="227"/>
      <c r="E161" s="227"/>
      <c r="F161" s="227"/>
      <c r="G161" s="227"/>
      <c r="H161" s="227"/>
      <c r="I161" s="227"/>
      <c r="J161" s="227"/>
      <c r="K161" s="227"/>
      <c r="L161" s="227"/>
      <c r="M161" s="227"/>
      <c r="N161" s="227"/>
      <c r="O161" s="227"/>
      <c r="P161" s="227"/>
      <c r="Q161" s="227"/>
      <c r="R161" s="227"/>
      <c r="S161" s="227"/>
      <c r="T161" s="227"/>
      <c r="U161" s="227"/>
      <c r="V161" s="227"/>
      <c r="W161" s="227"/>
      <c r="X161" s="227"/>
      <c r="Y161" s="227"/>
      <c r="Z161" s="227"/>
    </row>
    <row r="162" spans="1:26" ht="14.25">
      <c r="A162" s="236"/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  <c r="P162" s="227"/>
      <c r="Q162" s="227"/>
      <c r="R162" s="227"/>
      <c r="S162" s="227"/>
      <c r="T162" s="227"/>
      <c r="U162" s="227"/>
      <c r="V162" s="227"/>
      <c r="W162" s="227"/>
      <c r="X162" s="227"/>
      <c r="Y162" s="227"/>
      <c r="Z162" s="227"/>
    </row>
    <row r="163" spans="1:26" ht="14.25">
      <c r="A163" s="236"/>
      <c r="B163" s="227"/>
      <c r="C163" s="227"/>
      <c r="D163" s="227"/>
      <c r="E163" s="227"/>
      <c r="F163" s="227"/>
      <c r="G163" s="227"/>
      <c r="H163" s="227"/>
      <c r="I163" s="227"/>
      <c r="J163" s="227"/>
      <c r="K163" s="227"/>
      <c r="L163" s="227"/>
      <c r="M163" s="227"/>
      <c r="N163" s="227"/>
      <c r="O163" s="227"/>
      <c r="P163" s="227"/>
      <c r="Q163" s="227"/>
      <c r="R163" s="227"/>
      <c r="S163" s="227"/>
      <c r="T163" s="227"/>
      <c r="U163" s="227"/>
      <c r="V163" s="227"/>
      <c r="W163" s="227"/>
      <c r="X163" s="227"/>
      <c r="Y163" s="227"/>
      <c r="Z163" s="227"/>
    </row>
    <row r="164" spans="1:26" ht="14.25">
      <c r="A164" s="236"/>
      <c r="B164" s="227"/>
      <c r="C164" s="227"/>
      <c r="D164" s="227"/>
      <c r="E164" s="227"/>
      <c r="F164" s="227"/>
      <c r="G164" s="227"/>
      <c r="H164" s="227"/>
      <c r="I164" s="227"/>
      <c r="J164" s="227"/>
      <c r="K164" s="227"/>
      <c r="L164" s="227"/>
      <c r="M164" s="227"/>
      <c r="N164" s="227"/>
      <c r="O164" s="227"/>
      <c r="P164" s="227"/>
      <c r="Q164" s="227"/>
      <c r="R164" s="227"/>
      <c r="S164" s="227"/>
      <c r="T164" s="227"/>
      <c r="U164" s="227"/>
      <c r="V164" s="227"/>
      <c r="W164" s="227"/>
      <c r="X164" s="227"/>
      <c r="Y164" s="227"/>
      <c r="Z164" s="227"/>
    </row>
    <row r="165" spans="1:26" ht="14.25">
      <c r="A165" s="236"/>
      <c r="B165" s="227"/>
      <c r="C165" s="227"/>
      <c r="D165" s="227"/>
      <c r="E165" s="227"/>
      <c r="F165" s="227"/>
      <c r="G165" s="227"/>
      <c r="H165" s="227"/>
      <c r="I165" s="227"/>
      <c r="J165" s="227"/>
      <c r="K165" s="227"/>
      <c r="L165" s="227"/>
      <c r="M165" s="227"/>
      <c r="N165" s="227"/>
      <c r="O165" s="227"/>
      <c r="P165" s="227"/>
      <c r="Q165" s="227"/>
      <c r="R165" s="227"/>
      <c r="S165" s="227"/>
      <c r="T165" s="227"/>
      <c r="U165" s="227"/>
      <c r="V165" s="227"/>
      <c r="W165" s="227"/>
      <c r="X165" s="227"/>
      <c r="Y165" s="227"/>
      <c r="Z165" s="227"/>
    </row>
    <row r="166" spans="1:26" ht="14.25">
      <c r="A166" s="236"/>
      <c r="B166" s="227"/>
      <c r="C166" s="227"/>
      <c r="D166" s="227"/>
      <c r="E166" s="227"/>
      <c r="F166" s="227"/>
      <c r="G166" s="227"/>
      <c r="H166" s="227"/>
      <c r="I166" s="227"/>
      <c r="J166" s="227"/>
      <c r="K166" s="227"/>
      <c r="L166" s="227"/>
      <c r="M166" s="227"/>
      <c r="N166" s="227"/>
      <c r="O166" s="227"/>
      <c r="P166" s="227"/>
      <c r="Q166" s="227"/>
      <c r="R166" s="227"/>
      <c r="S166" s="227"/>
      <c r="T166" s="227"/>
      <c r="U166" s="227"/>
      <c r="V166" s="227"/>
      <c r="W166" s="227"/>
      <c r="X166" s="227"/>
      <c r="Y166" s="227"/>
      <c r="Z166" s="227"/>
    </row>
    <row r="167" spans="1:26" ht="14.25">
      <c r="A167" s="236"/>
      <c r="B167" s="227"/>
      <c r="C167" s="227"/>
      <c r="D167" s="227"/>
      <c r="E167" s="227"/>
      <c r="F167" s="227"/>
      <c r="G167" s="227"/>
      <c r="H167" s="227"/>
      <c r="I167" s="227"/>
      <c r="J167" s="227"/>
      <c r="K167" s="227"/>
      <c r="L167" s="227"/>
      <c r="M167" s="227"/>
      <c r="N167" s="227"/>
      <c r="O167" s="227"/>
      <c r="P167" s="227"/>
      <c r="Q167" s="227"/>
      <c r="R167" s="227"/>
      <c r="S167" s="227"/>
      <c r="T167" s="227"/>
      <c r="U167" s="227"/>
      <c r="V167" s="227"/>
      <c r="W167" s="227"/>
      <c r="X167" s="227"/>
      <c r="Y167" s="227"/>
      <c r="Z167" s="227"/>
    </row>
    <row r="168" spans="1:26" ht="14.25">
      <c r="A168" s="236"/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  <c r="P168" s="227"/>
      <c r="Q168" s="227"/>
      <c r="R168" s="227"/>
      <c r="S168" s="227"/>
      <c r="T168" s="227"/>
      <c r="U168" s="227"/>
      <c r="V168" s="227"/>
      <c r="W168" s="227"/>
      <c r="X168" s="227"/>
      <c r="Y168" s="227"/>
      <c r="Z168" s="227"/>
    </row>
    <row r="169" spans="1:26" ht="14.25">
      <c r="A169" s="236"/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  <c r="P169" s="227"/>
      <c r="Q169" s="227"/>
      <c r="R169" s="227"/>
      <c r="S169" s="227"/>
      <c r="T169" s="227"/>
      <c r="U169" s="227"/>
      <c r="V169" s="227"/>
      <c r="W169" s="227"/>
      <c r="X169" s="227"/>
      <c r="Y169" s="227"/>
      <c r="Z169" s="227"/>
    </row>
    <row r="170" spans="1:26" ht="14.25">
      <c r="A170" s="236"/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  <c r="P170" s="227"/>
      <c r="Q170" s="227"/>
      <c r="R170" s="227"/>
      <c r="S170" s="227"/>
      <c r="T170" s="227"/>
      <c r="U170" s="227"/>
      <c r="V170" s="227"/>
      <c r="W170" s="227"/>
      <c r="X170" s="227"/>
      <c r="Y170" s="227"/>
      <c r="Z170" s="227"/>
    </row>
    <row r="171" spans="1:26" ht="14.25">
      <c r="A171" s="236"/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  <c r="P171" s="227"/>
      <c r="Q171" s="227"/>
      <c r="R171" s="227"/>
      <c r="S171" s="227"/>
      <c r="T171" s="227"/>
      <c r="U171" s="227"/>
      <c r="V171" s="227"/>
      <c r="W171" s="227"/>
      <c r="X171" s="227"/>
      <c r="Y171" s="227"/>
      <c r="Z171" s="227"/>
    </row>
    <row r="172" spans="1:26" ht="14.25">
      <c r="A172" s="236"/>
      <c r="B172" s="227"/>
      <c r="C172" s="227"/>
      <c r="D172" s="227"/>
      <c r="E172" s="227"/>
      <c r="F172" s="227"/>
      <c r="G172" s="227"/>
      <c r="H172" s="227"/>
      <c r="I172" s="227"/>
      <c r="J172" s="227"/>
      <c r="K172" s="227"/>
      <c r="L172" s="227"/>
      <c r="M172" s="227"/>
      <c r="N172" s="227"/>
      <c r="O172" s="227"/>
      <c r="P172" s="227"/>
      <c r="Q172" s="227"/>
      <c r="R172" s="227"/>
      <c r="S172" s="227"/>
      <c r="T172" s="227"/>
      <c r="U172" s="227"/>
      <c r="V172" s="227"/>
      <c r="W172" s="227"/>
      <c r="X172" s="227"/>
      <c r="Y172" s="227"/>
      <c r="Z172" s="227"/>
    </row>
    <row r="173" spans="1:26" ht="14.25">
      <c r="A173" s="236"/>
      <c r="B173" s="227"/>
      <c r="C173" s="227"/>
      <c r="D173" s="227"/>
      <c r="E173" s="227"/>
      <c r="F173" s="227"/>
      <c r="G173" s="227"/>
      <c r="H173" s="227"/>
      <c r="I173" s="227"/>
      <c r="J173" s="227"/>
      <c r="K173" s="227"/>
      <c r="L173" s="227"/>
      <c r="M173" s="227"/>
      <c r="N173" s="227"/>
      <c r="O173" s="227"/>
      <c r="P173" s="227"/>
      <c r="Q173" s="227"/>
      <c r="R173" s="227"/>
      <c r="S173" s="227"/>
      <c r="T173" s="227"/>
      <c r="U173" s="227"/>
      <c r="V173" s="227"/>
      <c r="W173" s="227"/>
      <c r="X173" s="227"/>
      <c r="Y173" s="227"/>
      <c r="Z173" s="227"/>
    </row>
    <row r="174" spans="1:26" ht="14.25">
      <c r="A174" s="236"/>
      <c r="B174" s="227"/>
      <c r="C174" s="227"/>
      <c r="D174" s="227"/>
      <c r="E174" s="227"/>
      <c r="F174" s="227"/>
      <c r="G174" s="227"/>
      <c r="H174" s="227"/>
      <c r="I174" s="227"/>
      <c r="J174" s="227"/>
      <c r="K174" s="227"/>
      <c r="L174" s="227"/>
      <c r="M174" s="227"/>
      <c r="N174" s="227"/>
      <c r="O174" s="227"/>
      <c r="P174" s="227"/>
      <c r="Q174" s="227"/>
      <c r="R174" s="227"/>
      <c r="S174" s="227"/>
      <c r="T174" s="227"/>
      <c r="U174" s="227"/>
      <c r="V174" s="227"/>
      <c r="W174" s="227"/>
      <c r="X174" s="227"/>
      <c r="Y174" s="227"/>
      <c r="Z174" s="227"/>
    </row>
    <row r="175" spans="1:26" ht="14.25">
      <c r="A175" s="236"/>
      <c r="B175" s="227"/>
      <c r="C175" s="227"/>
      <c r="D175" s="227"/>
      <c r="E175" s="227"/>
      <c r="F175" s="227"/>
      <c r="G175" s="227"/>
      <c r="H175" s="227"/>
      <c r="I175" s="227"/>
      <c r="J175" s="227"/>
      <c r="K175" s="227"/>
      <c r="L175" s="227"/>
      <c r="M175" s="227"/>
      <c r="N175" s="227"/>
      <c r="O175" s="227"/>
      <c r="P175" s="227"/>
      <c r="Q175" s="227"/>
      <c r="R175" s="227"/>
      <c r="S175" s="227"/>
      <c r="T175" s="227"/>
      <c r="U175" s="227"/>
      <c r="V175" s="227"/>
      <c r="W175" s="227"/>
      <c r="X175" s="227"/>
      <c r="Y175" s="227"/>
      <c r="Z175" s="227"/>
    </row>
    <row r="176" spans="1:26" ht="14.25">
      <c r="A176" s="236"/>
      <c r="B176" s="227"/>
      <c r="C176" s="227"/>
      <c r="D176" s="227"/>
      <c r="E176" s="227"/>
      <c r="F176" s="227"/>
      <c r="G176" s="227"/>
      <c r="H176" s="227"/>
      <c r="I176" s="227"/>
      <c r="J176" s="227"/>
      <c r="K176" s="227"/>
      <c r="L176" s="227"/>
      <c r="M176" s="227"/>
      <c r="N176" s="227"/>
      <c r="O176" s="227"/>
      <c r="P176" s="227"/>
      <c r="Q176" s="227"/>
      <c r="R176" s="227"/>
      <c r="S176" s="227"/>
      <c r="T176" s="227"/>
      <c r="U176" s="227"/>
      <c r="V176" s="227"/>
      <c r="W176" s="227"/>
      <c r="X176" s="227"/>
      <c r="Y176" s="227"/>
      <c r="Z176" s="227"/>
    </row>
    <row r="177" spans="1:26" ht="14.25">
      <c r="A177" s="236"/>
      <c r="B177" s="227"/>
      <c r="C177" s="227"/>
      <c r="D177" s="227"/>
      <c r="E177" s="227"/>
      <c r="F177" s="227"/>
      <c r="G177" s="227"/>
      <c r="H177" s="227"/>
      <c r="I177" s="227"/>
      <c r="J177" s="227"/>
      <c r="K177" s="227"/>
      <c r="L177" s="227"/>
      <c r="M177" s="227"/>
      <c r="N177" s="227"/>
      <c r="O177" s="227"/>
      <c r="P177" s="227"/>
      <c r="Q177" s="227"/>
      <c r="R177" s="227"/>
      <c r="S177" s="227"/>
      <c r="T177" s="227"/>
      <c r="U177" s="227"/>
      <c r="V177" s="227"/>
      <c r="W177" s="227"/>
      <c r="X177" s="227"/>
      <c r="Y177" s="227"/>
      <c r="Z177" s="227"/>
    </row>
    <row r="178" spans="1:26" ht="14.25">
      <c r="A178" s="236"/>
      <c r="B178" s="227"/>
      <c r="C178" s="227"/>
      <c r="D178" s="227"/>
      <c r="E178" s="227"/>
      <c r="F178" s="227"/>
      <c r="G178" s="227"/>
      <c r="H178" s="227"/>
      <c r="I178" s="227"/>
      <c r="J178" s="227"/>
      <c r="K178" s="227"/>
      <c r="L178" s="227"/>
      <c r="M178" s="227"/>
      <c r="N178" s="227"/>
      <c r="O178" s="227"/>
      <c r="P178" s="227"/>
      <c r="Q178" s="227"/>
      <c r="R178" s="227"/>
      <c r="S178" s="227"/>
      <c r="T178" s="227"/>
      <c r="U178" s="227"/>
      <c r="V178" s="227"/>
      <c r="W178" s="227"/>
      <c r="X178" s="227"/>
      <c r="Y178" s="227"/>
      <c r="Z178" s="227"/>
    </row>
    <row r="179" spans="1:26" ht="14.25">
      <c r="A179" s="236"/>
      <c r="B179" s="227"/>
      <c r="C179" s="227"/>
      <c r="D179" s="227"/>
      <c r="E179" s="227"/>
      <c r="F179" s="227"/>
      <c r="G179" s="227"/>
      <c r="H179" s="227"/>
      <c r="I179" s="227"/>
      <c r="J179" s="227"/>
      <c r="K179" s="227"/>
      <c r="L179" s="227"/>
      <c r="M179" s="227"/>
      <c r="N179" s="227"/>
      <c r="O179" s="227"/>
      <c r="P179" s="227"/>
      <c r="Q179" s="227"/>
      <c r="R179" s="227"/>
      <c r="S179" s="227"/>
      <c r="T179" s="227"/>
      <c r="U179" s="227"/>
      <c r="V179" s="227"/>
      <c r="W179" s="227"/>
      <c r="X179" s="227"/>
      <c r="Y179" s="227"/>
      <c r="Z179" s="227"/>
    </row>
    <row r="180" spans="1:26" ht="14.25">
      <c r="A180" s="236"/>
      <c r="B180" s="227"/>
      <c r="C180" s="227"/>
      <c r="D180" s="227"/>
      <c r="E180" s="227"/>
      <c r="F180" s="227"/>
      <c r="G180" s="227"/>
      <c r="H180" s="227"/>
      <c r="I180" s="227"/>
      <c r="J180" s="227"/>
      <c r="K180" s="227"/>
      <c r="L180" s="227"/>
      <c r="M180" s="227"/>
      <c r="N180" s="227"/>
      <c r="O180" s="227"/>
      <c r="P180" s="227"/>
      <c r="Q180" s="227"/>
      <c r="R180" s="227"/>
      <c r="S180" s="227"/>
      <c r="T180" s="227"/>
      <c r="U180" s="227"/>
      <c r="V180" s="227"/>
      <c r="W180" s="227"/>
      <c r="X180" s="227"/>
      <c r="Y180" s="227"/>
      <c r="Z180" s="227"/>
    </row>
    <row r="181" spans="1:26" ht="14.25">
      <c r="A181" s="236"/>
      <c r="B181" s="227"/>
      <c r="C181" s="227"/>
      <c r="D181" s="227"/>
      <c r="E181" s="227"/>
      <c r="F181" s="227"/>
      <c r="G181" s="227"/>
      <c r="H181" s="227"/>
      <c r="I181" s="227"/>
      <c r="J181" s="227"/>
      <c r="K181" s="227"/>
      <c r="L181" s="227"/>
      <c r="M181" s="227"/>
      <c r="N181" s="227"/>
      <c r="O181" s="227"/>
      <c r="P181" s="227"/>
      <c r="Q181" s="227"/>
      <c r="R181" s="227"/>
      <c r="S181" s="227"/>
      <c r="T181" s="227"/>
      <c r="U181" s="227"/>
      <c r="V181" s="227"/>
      <c r="W181" s="227"/>
      <c r="X181" s="227"/>
      <c r="Y181" s="227"/>
      <c r="Z181" s="227"/>
    </row>
    <row r="182" spans="1:26" ht="14.25">
      <c r="A182" s="236"/>
      <c r="B182" s="227"/>
      <c r="C182" s="227"/>
      <c r="D182" s="227"/>
      <c r="E182" s="227"/>
      <c r="F182" s="227"/>
      <c r="G182" s="227"/>
      <c r="H182" s="227"/>
      <c r="I182" s="227"/>
      <c r="J182" s="227"/>
      <c r="K182" s="227"/>
      <c r="L182" s="227"/>
      <c r="M182" s="227"/>
      <c r="N182" s="227"/>
      <c r="O182" s="227"/>
      <c r="P182" s="227"/>
      <c r="Q182" s="227"/>
      <c r="R182" s="227"/>
      <c r="S182" s="227"/>
      <c r="T182" s="227"/>
      <c r="U182" s="227"/>
      <c r="V182" s="227"/>
      <c r="W182" s="227"/>
      <c r="X182" s="227"/>
      <c r="Y182" s="227"/>
      <c r="Z182" s="227"/>
    </row>
    <row r="183" spans="1:26" ht="14.25">
      <c r="A183" s="236"/>
      <c r="B183" s="227"/>
      <c r="C183" s="227"/>
      <c r="D183" s="227"/>
      <c r="E183" s="227"/>
      <c r="F183" s="227"/>
      <c r="G183" s="227"/>
      <c r="H183" s="227"/>
      <c r="I183" s="227"/>
      <c r="J183" s="227"/>
      <c r="K183" s="227"/>
      <c r="L183" s="227"/>
      <c r="M183" s="227"/>
      <c r="N183" s="227"/>
      <c r="O183" s="227"/>
      <c r="P183" s="227"/>
      <c r="Q183" s="227"/>
      <c r="R183" s="227"/>
      <c r="S183" s="227"/>
      <c r="T183" s="227"/>
      <c r="U183" s="227"/>
      <c r="V183" s="227"/>
      <c r="W183" s="227"/>
      <c r="X183" s="227"/>
      <c r="Y183" s="227"/>
      <c r="Z183" s="227"/>
    </row>
    <row r="184" spans="1:26" ht="14.25">
      <c r="A184" s="236"/>
      <c r="B184" s="227"/>
      <c r="C184" s="227"/>
      <c r="D184" s="227"/>
      <c r="E184" s="227"/>
      <c r="F184" s="227"/>
      <c r="G184" s="227"/>
      <c r="H184" s="227"/>
      <c r="I184" s="227"/>
      <c r="J184" s="227"/>
      <c r="K184" s="227"/>
      <c r="L184" s="227"/>
      <c r="M184" s="227"/>
      <c r="N184" s="227"/>
      <c r="O184" s="227"/>
      <c r="P184" s="227"/>
      <c r="Q184" s="227"/>
      <c r="R184" s="227"/>
      <c r="S184" s="227"/>
      <c r="T184" s="227"/>
      <c r="U184" s="227"/>
      <c r="V184" s="227"/>
      <c r="W184" s="227"/>
      <c r="X184" s="227"/>
      <c r="Y184" s="227"/>
      <c r="Z184" s="227"/>
    </row>
    <row r="185" spans="1:26" ht="14.25">
      <c r="A185" s="236"/>
      <c r="B185" s="227"/>
      <c r="C185" s="227"/>
      <c r="D185" s="227"/>
      <c r="E185" s="227"/>
      <c r="F185" s="227"/>
      <c r="G185" s="227"/>
      <c r="H185" s="227"/>
      <c r="I185" s="227"/>
      <c r="J185" s="227"/>
      <c r="K185" s="227"/>
      <c r="L185" s="227"/>
      <c r="M185" s="227"/>
      <c r="N185" s="227"/>
      <c r="O185" s="227"/>
      <c r="P185" s="227"/>
      <c r="Q185" s="227"/>
      <c r="R185" s="227"/>
      <c r="S185" s="227"/>
      <c r="T185" s="227"/>
      <c r="U185" s="227"/>
      <c r="V185" s="227"/>
      <c r="W185" s="227"/>
      <c r="X185" s="227"/>
      <c r="Y185" s="227"/>
      <c r="Z185" s="227"/>
    </row>
    <row r="186" spans="1:26" ht="14.25">
      <c r="A186" s="236"/>
      <c r="B186" s="227"/>
      <c r="C186" s="227"/>
      <c r="D186" s="227"/>
      <c r="E186" s="227"/>
      <c r="F186" s="227"/>
      <c r="G186" s="227"/>
      <c r="H186" s="227"/>
      <c r="I186" s="227"/>
      <c r="J186" s="227"/>
      <c r="K186" s="227"/>
      <c r="L186" s="227"/>
      <c r="M186" s="227"/>
      <c r="N186" s="227"/>
      <c r="O186" s="227"/>
      <c r="P186" s="227"/>
      <c r="Q186" s="227"/>
      <c r="R186" s="227"/>
      <c r="S186" s="227"/>
      <c r="T186" s="227"/>
      <c r="U186" s="227"/>
      <c r="V186" s="227"/>
      <c r="W186" s="227"/>
      <c r="X186" s="227"/>
      <c r="Y186" s="227"/>
      <c r="Z186" s="227"/>
    </row>
    <row r="187" spans="1:26" ht="14.25">
      <c r="A187" s="236"/>
      <c r="B187" s="227"/>
      <c r="C187" s="227"/>
      <c r="D187" s="227"/>
      <c r="E187" s="227"/>
      <c r="F187" s="227"/>
      <c r="G187" s="227"/>
      <c r="H187" s="227"/>
      <c r="I187" s="227"/>
      <c r="J187" s="227"/>
      <c r="K187" s="227"/>
      <c r="L187" s="227"/>
      <c r="M187" s="227"/>
      <c r="N187" s="227"/>
      <c r="O187" s="227"/>
      <c r="P187" s="227"/>
      <c r="Q187" s="227"/>
      <c r="R187" s="227"/>
      <c r="S187" s="227"/>
      <c r="T187" s="227"/>
      <c r="U187" s="227"/>
      <c r="V187" s="227"/>
      <c r="W187" s="227"/>
      <c r="X187" s="227"/>
      <c r="Y187" s="227"/>
      <c r="Z187" s="227"/>
    </row>
    <row r="188" spans="1:26" ht="14.25">
      <c r="A188" s="236"/>
      <c r="B188" s="227"/>
      <c r="C188" s="227"/>
      <c r="D188" s="227"/>
      <c r="E188" s="227"/>
      <c r="F188" s="227"/>
      <c r="G188" s="227"/>
      <c r="H188" s="227"/>
      <c r="I188" s="227"/>
      <c r="J188" s="227"/>
      <c r="K188" s="227"/>
      <c r="L188" s="227"/>
      <c r="M188" s="227"/>
      <c r="N188" s="227"/>
      <c r="O188" s="227"/>
      <c r="P188" s="227"/>
      <c r="Q188" s="227"/>
      <c r="R188" s="227"/>
      <c r="S188" s="227"/>
      <c r="T188" s="227"/>
      <c r="U188" s="227"/>
      <c r="V188" s="227"/>
      <c r="W188" s="227"/>
      <c r="X188" s="227"/>
      <c r="Y188" s="227"/>
      <c r="Z188" s="227"/>
    </row>
    <row r="189" spans="1:26" ht="14.25">
      <c r="A189" s="236"/>
      <c r="B189" s="227"/>
      <c r="C189" s="227"/>
      <c r="D189" s="227"/>
      <c r="E189" s="227"/>
      <c r="F189" s="227"/>
      <c r="G189" s="227"/>
      <c r="H189" s="227"/>
      <c r="I189" s="227"/>
      <c r="J189" s="227"/>
      <c r="K189" s="227"/>
      <c r="L189" s="227"/>
      <c r="M189" s="227"/>
      <c r="N189" s="227"/>
      <c r="O189" s="227"/>
      <c r="P189" s="227"/>
      <c r="Q189" s="227"/>
      <c r="R189" s="227"/>
      <c r="S189" s="227"/>
      <c r="T189" s="227"/>
      <c r="U189" s="227"/>
      <c r="V189" s="227"/>
      <c r="W189" s="227"/>
      <c r="X189" s="227"/>
      <c r="Y189" s="227"/>
      <c r="Z189" s="227"/>
    </row>
    <row r="190" spans="1:26" ht="14.25">
      <c r="A190" s="236"/>
      <c r="B190" s="227"/>
      <c r="C190" s="227"/>
      <c r="D190" s="227"/>
      <c r="E190" s="227"/>
      <c r="F190" s="227"/>
      <c r="G190" s="227"/>
      <c r="H190" s="227"/>
      <c r="I190" s="227"/>
      <c r="J190" s="227"/>
      <c r="K190" s="227"/>
      <c r="L190" s="227"/>
      <c r="M190" s="227"/>
      <c r="N190" s="227"/>
      <c r="O190" s="227"/>
      <c r="P190" s="227"/>
      <c r="Q190" s="227"/>
      <c r="R190" s="227"/>
      <c r="S190" s="227"/>
      <c r="T190" s="227"/>
      <c r="U190" s="227"/>
      <c r="V190" s="227"/>
      <c r="W190" s="227"/>
      <c r="X190" s="227"/>
      <c r="Y190" s="227"/>
      <c r="Z190" s="227"/>
    </row>
    <row r="191" spans="1:26" ht="14.25">
      <c r="A191" s="236"/>
      <c r="B191" s="227"/>
      <c r="C191" s="227"/>
      <c r="D191" s="227"/>
      <c r="E191" s="227"/>
      <c r="F191" s="227"/>
      <c r="G191" s="227"/>
      <c r="H191" s="227"/>
      <c r="I191" s="227"/>
      <c r="J191" s="227"/>
      <c r="K191" s="227"/>
      <c r="L191" s="227"/>
      <c r="M191" s="227"/>
      <c r="N191" s="227"/>
      <c r="O191" s="227"/>
      <c r="P191" s="227"/>
      <c r="Q191" s="227"/>
      <c r="R191" s="227"/>
      <c r="S191" s="227"/>
      <c r="T191" s="227"/>
      <c r="U191" s="227"/>
      <c r="V191" s="227"/>
      <c r="W191" s="227"/>
      <c r="X191" s="227"/>
      <c r="Y191" s="227"/>
      <c r="Z191" s="227"/>
    </row>
    <row r="192" spans="1:26" ht="14.25">
      <c r="A192" s="236"/>
      <c r="B192" s="227"/>
      <c r="C192" s="227"/>
      <c r="D192" s="227"/>
      <c r="E192" s="227"/>
      <c r="F192" s="227"/>
      <c r="G192" s="227"/>
      <c r="H192" s="227"/>
      <c r="I192" s="227"/>
      <c r="J192" s="227"/>
      <c r="K192" s="227"/>
      <c r="L192" s="227"/>
      <c r="M192" s="227"/>
      <c r="N192" s="227"/>
      <c r="O192" s="227"/>
      <c r="P192" s="227"/>
      <c r="Q192" s="227"/>
      <c r="R192" s="227"/>
      <c r="S192" s="227"/>
      <c r="T192" s="227"/>
      <c r="U192" s="227"/>
      <c r="V192" s="227"/>
      <c r="W192" s="227"/>
      <c r="X192" s="227"/>
      <c r="Y192" s="227"/>
      <c r="Z192" s="227"/>
    </row>
    <row r="193" spans="1:26" ht="14.25">
      <c r="A193" s="236"/>
      <c r="B193" s="227"/>
      <c r="C193" s="227"/>
      <c r="D193" s="227"/>
      <c r="E193" s="227"/>
      <c r="F193" s="227"/>
      <c r="G193" s="227"/>
      <c r="H193" s="227"/>
      <c r="I193" s="227"/>
      <c r="J193" s="227"/>
      <c r="K193" s="227"/>
      <c r="L193" s="227"/>
      <c r="M193" s="227"/>
      <c r="N193" s="227"/>
      <c r="O193" s="227"/>
      <c r="P193" s="227"/>
      <c r="Q193" s="227"/>
      <c r="R193" s="227"/>
      <c r="S193" s="227"/>
      <c r="T193" s="227"/>
      <c r="U193" s="227"/>
      <c r="V193" s="227"/>
      <c r="W193" s="227"/>
      <c r="X193" s="227"/>
      <c r="Y193" s="227"/>
      <c r="Z193" s="227"/>
    </row>
    <row r="194" spans="1:26" ht="14.25">
      <c r="A194" s="236"/>
      <c r="B194" s="227"/>
      <c r="C194" s="227"/>
      <c r="D194" s="227"/>
      <c r="E194" s="227"/>
      <c r="F194" s="227"/>
      <c r="G194" s="227"/>
      <c r="H194" s="227"/>
      <c r="I194" s="227"/>
      <c r="J194" s="227"/>
      <c r="K194" s="227"/>
      <c r="L194" s="227"/>
      <c r="M194" s="227"/>
      <c r="N194" s="227"/>
      <c r="O194" s="227"/>
      <c r="P194" s="227"/>
      <c r="Q194" s="227"/>
      <c r="R194" s="227"/>
      <c r="S194" s="227"/>
      <c r="T194" s="227"/>
      <c r="U194" s="227"/>
      <c r="V194" s="227"/>
      <c r="W194" s="227"/>
      <c r="X194" s="227"/>
      <c r="Y194" s="227"/>
      <c r="Z194" s="227"/>
    </row>
    <row r="195" spans="1:26" ht="14.25">
      <c r="A195" s="236"/>
      <c r="B195" s="227"/>
      <c r="C195" s="227"/>
      <c r="D195" s="227"/>
      <c r="E195" s="227"/>
      <c r="F195" s="227"/>
      <c r="G195" s="227"/>
      <c r="H195" s="227"/>
      <c r="I195" s="227"/>
      <c r="J195" s="227"/>
      <c r="K195" s="227"/>
      <c r="L195" s="227"/>
      <c r="M195" s="227"/>
      <c r="N195" s="227"/>
      <c r="O195" s="227"/>
      <c r="P195" s="227"/>
      <c r="Q195" s="227"/>
      <c r="R195" s="227"/>
      <c r="S195" s="227"/>
      <c r="T195" s="227"/>
      <c r="U195" s="227"/>
      <c r="V195" s="227"/>
      <c r="W195" s="227"/>
      <c r="X195" s="227"/>
      <c r="Y195" s="227"/>
      <c r="Z195" s="227"/>
    </row>
    <row r="196" spans="1:26" ht="14.25">
      <c r="A196" s="236"/>
      <c r="B196" s="227"/>
      <c r="C196" s="227"/>
      <c r="D196" s="227"/>
      <c r="E196" s="227"/>
      <c r="F196" s="227"/>
      <c r="G196" s="227"/>
      <c r="H196" s="227"/>
      <c r="I196" s="227"/>
      <c r="J196" s="227"/>
      <c r="K196" s="227"/>
      <c r="L196" s="227"/>
      <c r="M196" s="227"/>
      <c r="N196" s="227"/>
      <c r="O196" s="227"/>
      <c r="P196" s="227"/>
      <c r="Q196" s="227"/>
      <c r="R196" s="227"/>
      <c r="S196" s="227"/>
      <c r="T196" s="227"/>
      <c r="U196" s="227"/>
      <c r="V196" s="227"/>
      <c r="W196" s="227"/>
      <c r="X196" s="227"/>
      <c r="Y196" s="227"/>
      <c r="Z196" s="227"/>
    </row>
    <row r="197" spans="1:26" ht="14.25">
      <c r="A197" s="236"/>
      <c r="B197" s="227"/>
      <c r="C197" s="227"/>
      <c r="D197" s="227"/>
      <c r="E197" s="227"/>
      <c r="F197" s="227"/>
      <c r="G197" s="227"/>
      <c r="H197" s="227"/>
      <c r="I197" s="227"/>
      <c r="J197" s="227"/>
      <c r="K197" s="227"/>
      <c r="L197" s="227"/>
      <c r="M197" s="227"/>
      <c r="N197" s="227"/>
      <c r="O197" s="227"/>
      <c r="P197" s="227"/>
      <c r="Q197" s="227"/>
      <c r="R197" s="227"/>
      <c r="S197" s="227"/>
      <c r="T197" s="227"/>
      <c r="U197" s="227"/>
      <c r="V197" s="227"/>
      <c r="W197" s="227"/>
      <c r="X197" s="227"/>
      <c r="Y197" s="227"/>
      <c r="Z197" s="227"/>
    </row>
    <row r="198" spans="1:26" ht="14.25">
      <c r="A198" s="236"/>
      <c r="B198" s="227"/>
      <c r="C198" s="227"/>
      <c r="D198" s="227"/>
      <c r="E198" s="227"/>
      <c r="F198" s="227"/>
      <c r="G198" s="227"/>
      <c r="H198" s="227"/>
      <c r="I198" s="227"/>
      <c r="J198" s="227"/>
      <c r="K198" s="227"/>
      <c r="L198" s="227"/>
      <c r="M198" s="227"/>
      <c r="N198" s="227"/>
      <c r="O198" s="227"/>
      <c r="P198" s="227"/>
      <c r="Q198" s="227"/>
      <c r="R198" s="227"/>
      <c r="S198" s="227"/>
      <c r="T198" s="227"/>
      <c r="U198" s="227"/>
      <c r="V198" s="227"/>
      <c r="W198" s="227"/>
      <c r="X198" s="227"/>
      <c r="Y198" s="227"/>
      <c r="Z198" s="227"/>
    </row>
    <row r="199" spans="1:26" ht="14.25">
      <c r="A199" s="236"/>
      <c r="B199" s="227"/>
      <c r="C199" s="227"/>
      <c r="D199" s="227"/>
      <c r="E199" s="227"/>
      <c r="F199" s="227"/>
      <c r="G199" s="227"/>
      <c r="H199" s="227"/>
      <c r="I199" s="227"/>
      <c r="J199" s="227"/>
      <c r="K199" s="227"/>
      <c r="L199" s="227"/>
      <c r="M199" s="227"/>
      <c r="N199" s="227"/>
      <c r="O199" s="227"/>
      <c r="P199" s="227"/>
      <c r="Q199" s="227"/>
      <c r="R199" s="227"/>
      <c r="S199" s="227"/>
      <c r="T199" s="227"/>
      <c r="U199" s="227"/>
      <c r="V199" s="227"/>
      <c r="W199" s="227"/>
      <c r="X199" s="227"/>
      <c r="Y199" s="227"/>
      <c r="Z199" s="227"/>
    </row>
    <row r="200" spans="1:26" ht="14.25">
      <c r="A200" s="236"/>
      <c r="B200" s="227"/>
      <c r="C200" s="227"/>
      <c r="D200" s="227"/>
      <c r="E200" s="227"/>
      <c r="F200" s="227"/>
      <c r="G200" s="227"/>
      <c r="H200" s="227"/>
      <c r="I200" s="227"/>
      <c r="J200" s="227"/>
      <c r="K200" s="227"/>
      <c r="L200" s="227"/>
      <c r="M200" s="227"/>
      <c r="N200" s="227"/>
      <c r="O200" s="227"/>
      <c r="P200" s="227"/>
      <c r="Q200" s="227"/>
      <c r="R200" s="227"/>
      <c r="S200" s="227"/>
      <c r="T200" s="227"/>
      <c r="U200" s="227"/>
      <c r="V200" s="227"/>
      <c r="W200" s="227"/>
      <c r="X200" s="227"/>
      <c r="Y200" s="227"/>
      <c r="Z200" s="227"/>
    </row>
    <row r="201" spans="1:26" ht="14.25">
      <c r="A201" s="236"/>
      <c r="B201" s="227"/>
      <c r="C201" s="227"/>
      <c r="D201" s="227"/>
      <c r="E201" s="227"/>
      <c r="F201" s="227"/>
      <c r="G201" s="227"/>
      <c r="H201" s="227"/>
      <c r="I201" s="227"/>
      <c r="J201" s="227"/>
      <c r="K201" s="227"/>
      <c r="L201" s="227"/>
      <c r="M201" s="227"/>
      <c r="N201" s="227"/>
      <c r="O201" s="227"/>
      <c r="P201" s="227"/>
      <c r="Q201" s="227"/>
      <c r="R201" s="227"/>
      <c r="S201" s="227"/>
      <c r="T201" s="227"/>
      <c r="U201" s="227"/>
      <c r="V201" s="227"/>
      <c r="W201" s="227"/>
      <c r="X201" s="227"/>
      <c r="Y201" s="227"/>
      <c r="Z201" s="227"/>
    </row>
    <row r="202" spans="1:26" ht="14.25">
      <c r="A202" s="236"/>
      <c r="B202" s="227"/>
      <c r="C202" s="227"/>
      <c r="D202" s="227"/>
      <c r="E202" s="227"/>
      <c r="F202" s="227"/>
      <c r="G202" s="227"/>
      <c r="H202" s="227"/>
      <c r="I202" s="227"/>
      <c r="J202" s="227"/>
      <c r="K202" s="227"/>
      <c r="L202" s="227"/>
      <c r="M202" s="227"/>
      <c r="N202" s="227"/>
      <c r="O202" s="227"/>
      <c r="P202" s="227"/>
      <c r="Q202" s="227"/>
      <c r="R202" s="227"/>
      <c r="S202" s="227"/>
      <c r="T202" s="227"/>
      <c r="U202" s="227"/>
      <c r="V202" s="227"/>
      <c r="W202" s="227"/>
      <c r="X202" s="227"/>
      <c r="Y202" s="227"/>
      <c r="Z202" s="227"/>
    </row>
    <row r="203" spans="1:26" ht="14.25">
      <c r="A203" s="236"/>
      <c r="B203" s="227"/>
      <c r="C203" s="227"/>
      <c r="D203" s="227"/>
      <c r="E203" s="227"/>
      <c r="F203" s="227"/>
      <c r="G203" s="227"/>
      <c r="H203" s="227"/>
      <c r="I203" s="227"/>
      <c r="J203" s="227"/>
      <c r="K203" s="227"/>
      <c r="L203" s="227"/>
      <c r="M203" s="227"/>
      <c r="N203" s="227"/>
      <c r="O203" s="227"/>
      <c r="P203" s="227"/>
      <c r="Q203" s="227"/>
      <c r="R203" s="227"/>
      <c r="S203" s="227"/>
      <c r="T203" s="227"/>
      <c r="U203" s="227"/>
      <c r="V203" s="227"/>
      <c r="W203" s="227"/>
      <c r="X203" s="227"/>
      <c r="Y203" s="227"/>
      <c r="Z203" s="227"/>
    </row>
    <row r="204" spans="1:26" ht="14.25">
      <c r="A204" s="236"/>
      <c r="B204" s="227"/>
      <c r="C204" s="227"/>
      <c r="D204" s="227"/>
      <c r="E204" s="227"/>
      <c r="F204" s="227"/>
      <c r="G204" s="227"/>
      <c r="H204" s="227"/>
      <c r="I204" s="227"/>
      <c r="J204" s="227"/>
      <c r="K204" s="227"/>
      <c r="L204" s="227"/>
      <c r="M204" s="227"/>
      <c r="N204" s="227"/>
      <c r="O204" s="227"/>
      <c r="P204" s="227"/>
      <c r="Q204" s="227"/>
      <c r="R204" s="227"/>
      <c r="S204" s="227"/>
      <c r="T204" s="227"/>
      <c r="U204" s="227"/>
      <c r="V204" s="227"/>
      <c r="W204" s="227"/>
      <c r="X204" s="227"/>
      <c r="Y204" s="227"/>
      <c r="Z204" s="227"/>
    </row>
    <row r="205" spans="1:26" ht="14.25">
      <c r="A205" s="236"/>
      <c r="B205" s="227"/>
      <c r="C205" s="227"/>
      <c r="D205" s="227"/>
      <c r="E205" s="227"/>
      <c r="F205" s="227"/>
      <c r="G205" s="227"/>
      <c r="H205" s="227"/>
      <c r="I205" s="227"/>
      <c r="J205" s="227"/>
      <c r="K205" s="227"/>
      <c r="L205" s="227"/>
      <c r="M205" s="227"/>
      <c r="N205" s="227"/>
      <c r="O205" s="227"/>
      <c r="P205" s="227"/>
      <c r="Q205" s="227"/>
      <c r="R205" s="227"/>
      <c r="S205" s="227"/>
      <c r="T205" s="227"/>
      <c r="U205" s="227"/>
      <c r="V205" s="227"/>
      <c r="W205" s="227"/>
      <c r="X205" s="227"/>
      <c r="Y205" s="227"/>
      <c r="Z205" s="227"/>
    </row>
    <row r="206" spans="1:26" ht="14.25">
      <c r="A206" s="236"/>
      <c r="B206" s="227"/>
      <c r="C206" s="227"/>
      <c r="D206" s="227"/>
      <c r="E206" s="227"/>
      <c r="F206" s="227"/>
      <c r="G206" s="227"/>
      <c r="H206" s="227"/>
      <c r="I206" s="227"/>
      <c r="J206" s="227"/>
      <c r="K206" s="227"/>
      <c r="L206" s="227"/>
      <c r="M206" s="227"/>
      <c r="N206" s="227"/>
      <c r="O206" s="227"/>
      <c r="P206" s="227"/>
      <c r="Q206" s="227"/>
      <c r="R206" s="227"/>
      <c r="S206" s="227"/>
      <c r="T206" s="227"/>
      <c r="U206" s="227"/>
      <c r="V206" s="227"/>
      <c r="W206" s="227"/>
      <c r="X206" s="227"/>
      <c r="Y206" s="227"/>
      <c r="Z206" s="227"/>
    </row>
    <row r="207" spans="1:26" ht="14.25">
      <c r="A207" s="236"/>
      <c r="B207" s="227"/>
      <c r="C207" s="227"/>
      <c r="D207" s="227"/>
      <c r="E207" s="227"/>
      <c r="F207" s="227"/>
      <c r="G207" s="227"/>
      <c r="H207" s="227"/>
      <c r="I207" s="227"/>
      <c r="J207" s="227"/>
      <c r="K207" s="227"/>
      <c r="L207" s="227"/>
      <c r="M207" s="227"/>
      <c r="N207" s="227"/>
      <c r="O207" s="227"/>
      <c r="P207" s="227"/>
      <c r="Q207" s="227"/>
      <c r="R207" s="227"/>
      <c r="S207" s="227"/>
      <c r="T207" s="227"/>
      <c r="U207" s="227"/>
      <c r="V207" s="227"/>
      <c r="W207" s="227"/>
      <c r="X207" s="227"/>
      <c r="Y207" s="227"/>
      <c r="Z207" s="227"/>
    </row>
    <row r="208" spans="1:26" ht="14.25">
      <c r="A208" s="236"/>
      <c r="B208" s="227"/>
      <c r="C208" s="227"/>
      <c r="D208" s="227"/>
      <c r="E208" s="227"/>
      <c r="F208" s="227"/>
      <c r="G208" s="227"/>
      <c r="H208" s="227"/>
      <c r="I208" s="227"/>
      <c r="J208" s="227"/>
      <c r="K208" s="227"/>
      <c r="L208" s="227"/>
      <c r="M208" s="227"/>
      <c r="N208" s="227"/>
      <c r="O208" s="227"/>
      <c r="P208" s="227"/>
      <c r="Q208" s="227"/>
      <c r="R208" s="227"/>
      <c r="S208" s="227"/>
      <c r="T208" s="227"/>
      <c r="U208" s="227"/>
      <c r="V208" s="227"/>
      <c r="W208" s="227"/>
      <c r="X208" s="227"/>
      <c r="Y208" s="227"/>
      <c r="Z208" s="227"/>
    </row>
    <row r="209" spans="1:26" ht="14.25">
      <c r="A209" s="236"/>
      <c r="B209" s="227"/>
      <c r="C209" s="227"/>
      <c r="D209" s="227"/>
      <c r="E209" s="227"/>
      <c r="F209" s="227"/>
      <c r="G209" s="227"/>
      <c r="H209" s="227"/>
      <c r="I209" s="227"/>
      <c r="J209" s="227"/>
      <c r="K209" s="227"/>
      <c r="L209" s="227"/>
      <c r="M209" s="227"/>
      <c r="N209" s="227"/>
      <c r="O209" s="227"/>
      <c r="P209" s="227"/>
      <c r="Q209" s="227"/>
      <c r="R209" s="227"/>
      <c r="S209" s="227"/>
      <c r="T209" s="227"/>
      <c r="U209" s="227"/>
      <c r="V209" s="227"/>
      <c r="W209" s="227"/>
      <c r="X209" s="227"/>
      <c r="Y209" s="227"/>
      <c r="Z209" s="227"/>
    </row>
    <row r="210" spans="1:26" ht="14.25">
      <c r="A210" s="236"/>
      <c r="B210" s="227"/>
      <c r="C210" s="227"/>
      <c r="D210" s="227"/>
      <c r="E210" s="227"/>
      <c r="F210" s="227"/>
      <c r="G210" s="227"/>
      <c r="H210" s="227"/>
      <c r="I210" s="227"/>
      <c r="J210" s="227"/>
      <c r="K210" s="227"/>
      <c r="L210" s="227"/>
      <c r="M210" s="227"/>
      <c r="N210" s="227"/>
      <c r="O210" s="227"/>
      <c r="P210" s="227"/>
      <c r="Q210" s="227"/>
      <c r="R210" s="227"/>
      <c r="S210" s="227"/>
      <c r="T210" s="227"/>
      <c r="U210" s="227"/>
      <c r="V210" s="227"/>
      <c r="W210" s="227"/>
      <c r="X210" s="227"/>
      <c r="Y210" s="227"/>
      <c r="Z210" s="227"/>
    </row>
    <row r="211" spans="1:26" ht="14.25">
      <c r="A211" s="236"/>
      <c r="B211" s="227"/>
      <c r="C211" s="227"/>
      <c r="D211" s="227"/>
      <c r="E211" s="227"/>
      <c r="F211" s="227"/>
      <c r="G211" s="227"/>
      <c r="H211" s="227"/>
      <c r="I211" s="227"/>
      <c r="J211" s="227"/>
      <c r="K211" s="227"/>
      <c r="L211" s="227"/>
      <c r="M211" s="227"/>
      <c r="N211" s="227"/>
      <c r="O211" s="227"/>
      <c r="P211" s="227"/>
      <c r="Q211" s="227"/>
      <c r="R211" s="227"/>
      <c r="S211" s="227"/>
      <c r="T211" s="227"/>
      <c r="U211" s="227"/>
      <c r="V211" s="227"/>
      <c r="W211" s="227"/>
      <c r="X211" s="227"/>
      <c r="Y211" s="227"/>
      <c r="Z211" s="227"/>
    </row>
    <row r="212" spans="1:26" ht="14.25">
      <c r="A212" s="236"/>
      <c r="B212" s="227"/>
      <c r="C212" s="227"/>
      <c r="D212" s="227"/>
      <c r="E212" s="227"/>
      <c r="F212" s="227"/>
      <c r="G212" s="227"/>
      <c r="H212" s="227"/>
      <c r="I212" s="227"/>
      <c r="J212" s="227"/>
      <c r="K212" s="227"/>
      <c r="L212" s="227"/>
      <c r="M212" s="227"/>
      <c r="N212" s="227"/>
      <c r="O212" s="227"/>
      <c r="P212" s="227"/>
      <c r="Q212" s="227"/>
      <c r="R212" s="227"/>
      <c r="S212" s="227"/>
      <c r="T212" s="227"/>
      <c r="U212" s="227"/>
      <c r="V212" s="227"/>
      <c r="W212" s="227"/>
      <c r="X212" s="227"/>
      <c r="Y212" s="227"/>
      <c r="Z212" s="227"/>
    </row>
    <row r="213" spans="1:26" ht="14.25">
      <c r="A213" s="236"/>
      <c r="B213" s="227"/>
      <c r="C213" s="227"/>
      <c r="D213" s="227"/>
      <c r="E213" s="227"/>
      <c r="F213" s="227"/>
      <c r="G213" s="227"/>
      <c r="H213" s="227"/>
      <c r="I213" s="227"/>
      <c r="J213" s="227"/>
      <c r="K213" s="227"/>
      <c r="L213" s="227"/>
      <c r="M213" s="227"/>
      <c r="N213" s="227"/>
      <c r="O213" s="227"/>
      <c r="P213" s="227"/>
      <c r="Q213" s="227"/>
      <c r="R213" s="227"/>
      <c r="S213" s="227"/>
      <c r="T213" s="227"/>
      <c r="U213" s="227"/>
      <c r="V213" s="227"/>
      <c r="W213" s="227"/>
      <c r="X213" s="227"/>
      <c r="Y213" s="227"/>
      <c r="Z213" s="227"/>
    </row>
    <row r="214" spans="1:26" ht="14.25">
      <c r="A214" s="236"/>
      <c r="B214" s="227"/>
      <c r="C214" s="227"/>
      <c r="D214" s="227"/>
      <c r="E214" s="227"/>
      <c r="F214" s="227"/>
      <c r="G214" s="227"/>
      <c r="H214" s="227"/>
      <c r="I214" s="227"/>
      <c r="J214" s="227"/>
      <c r="K214" s="227"/>
      <c r="L214" s="227"/>
      <c r="M214" s="227"/>
      <c r="N214" s="227"/>
      <c r="O214" s="227"/>
      <c r="P214" s="227"/>
      <c r="Q214" s="227"/>
      <c r="R214" s="227"/>
      <c r="S214" s="227"/>
      <c r="T214" s="227"/>
      <c r="U214" s="227"/>
      <c r="V214" s="227"/>
      <c r="W214" s="227"/>
      <c r="X214" s="227"/>
      <c r="Y214" s="227"/>
      <c r="Z214" s="227"/>
    </row>
    <row r="215" spans="1:26" ht="14.25">
      <c r="A215" s="236"/>
      <c r="B215" s="227"/>
      <c r="C215" s="227"/>
      <c r="D215" s="227"/>
      <c r="E215" s="227"/>
      <c r="F215" s="227"/>
      <c r="G215" s="227"/>
      <c r="H215" s="227"/>
      <c r="I215" s="227"/>
      <c r="J215" s="227"/>
      <c r="K215" s="227"/>
      <c r="L215" s="227"/>
      <c r="M215" s="227"/>
      <c r="N215" s="227"/>
      <c r="O215" s="227"/>
      <c r="P215" s="227"/>
      <c r="Q215" s="227"/>
      <c r="R215" s="227"/>
      <c r="S215" s="227"/>
      <c r="T215" s="227"/>
      <c r="U215" s="227"/>
      <c r="V215" s="227"/>
      <c r="W215" s="227"/>
      <c r="X215" s="227"/>
      <c r="Y215" s="227"/>
      <c r="Z215" s="227"/>
    </row>
    <row r="216" spans="1:26" ht="14.25">
      <c r="A216" s="236"/>
      <c r="B216" s="227"/>
      <c r="C216" s="227"/>
      <c r="D216" s="227"/>
      <c r="E216" s="227"/>
      <c r="F216" s="227"/>
      <c r="G216" s="227"/>
      <c r="H216" s="227"/>
      <c r="I216" s="227"/>
      <c r="J216" s="227"/>
      <c r="K216" s="227"/>
      <c r="L216" s="227"/>
      <c r="M216" s="227"/>
      <c r="N216" s="227"/>
      <c r="O216" s="227"/>
      <c r="P216" s="227"/>
      <c r="Q216" s="227"/>
      <c r="R216" s="227"/>
      <c r="S216" s="227"/>
      <c r="T216" s="227"/>
      <c r="U216" s="227"/>
      <c r="V216" s="227"/>
      <c r="W216" s="227"/>
      <c r="X216" s="227"/>
      <c r="Y216" s="227"/>
      <c r="Z216" s="227"/>
    </row>
    <row r="217" spans="1:26" ht="14.25">
      <c r="A217" s="236"/>
      <c r="B217" s="227"/>
      <c r="C217" s="227"/>
      <c r="D217" s="227"/>
      <c r="E217" s="227"/>
      <c r="F217" s="227"/>
      <c r="G217" s="227"/>
      <c r="H217" s="227"/>
      <c r="I217" s="227"/>
      <c r="J217" s="227"/>
      <c r="K217" s="227"/>
      <c r="L217" s="227"/>
      <c r="M217" s="227"/>
      <c r="N217" s="227"/>
      <c r="O217" s="227"/>
      <c r="P217" s="227"/>
      <c r="Q217" s="227"/>
      <c r="R217" s="227"/>
      <c r="S217" s="227"/>
      <c r="T217" s="227"/>
      <c r="U217" s="227"/>
      <c r="V217" s="227"/>
      <c r="W217" s="227"/>
      <c r="X217" s="227"/>
      <c r="Y217" s="227"/>
      <c r="Z217" s="227"/>
    </row>
    <row r="218" spans="1:26" ht="14.25">
      <c r="A218" s="236"/>
      <c r="B218" s="227"/>
      <c r="C218" s="227"/>
      <c r="D218" s="227"/>
      <c r="E218" s="227"/>
      <c r="F218" s="227"/>
      <c r="G218" s="227"/>
      <c r="H218" s="227"/>
      <c r="I218" s="227"/>
      <c r="J218" s="227"/>
      <c r="K218" s="227"/>
      <c r="L218" s="227"/>
      <c r="M218" s="227"/>
      <c r="N218" s="227"/>
      <c r="O218" s="227"/>
      <c r="P218" s="227"/>
      <c r="Q218" s="227"/>
      <c r="R218" s="227"/>
      <c r="S218" s="227"/>
      <c r="T218" s="227"/>
      <c r="U218" s="227"/>
      <c r="V218" s="227"/>
      <c r="W218" s="227"/>
      <c r="X218" s="227"/>
      <c r="Y218" s="227"/>
      <c r="Z218" s="227"/>
    </row>
    <row r="219" spans="1:26" ht="14.25">
      <c r="A219" s="236"/>
      <c r="B219" s="227"/>
      <c r="C219" s="227"/>
      <c r="D219" s="227"/>
      <c r="E219" s="227"/>
      <c r="F219" s="227"/>
      <c r="G219" s="227"/>
      <c r="H219" s="227"/>
      <c r="I219" s="227"/>
      <c r="J219" s="227"/>
      <c r="K219" s="227"/>
      <c r="L219" s="227"/>
      <c r="M219" s="227"/>
      <c r="N219" s="227"/>
      <c r="O219" s="227"/>
      <c r="P219" s="227"/>
      <c r="Q219" s="227"/>
      <c r="R219" s="227"/>
      <c r="S219" s="227"/>
      <c r="T219" s="227"/>
      <c r="U219" s="227"/>
      <c r="V219" s="227"/>
      <c r="W219" s="227"/>
      <c r="X219" s="227"/>
      <c r="Y219" s="227"/>
      <c r="Z219" s="227"/>
    </row>
    <row r="220" spans="1:26" ht="14.25">
      <c r="A220" s="236"/>
      <c r="B220" s="227"/>
      <c r="C220" s="227"/>
      <c r="D220" s="227"/>
      <c r="E220" s="227"/>
      <c r="F220" s="227"/>
      <c r="G220" s="227"/>
      <c r="H220" s="227"/>
      <c r="I220" s="227"/>
      <c r="J220" s="227"/>
      <c r="K220" s="227"/>
      <c r="L220" s="227"/>
      <c r="M220" s="227"/>
      <c r="N220" s="227"/>
      <c r="O220" s="227"/>
      <c r="P220" s="227"/>
      <c r="Q220" s="227"/>
      <c r="R220" s="227"/>
      <c r="S220" s="227"/>
      <c r="T220" s="227"/>
      <c r="U220" s="227"/>
      <c r="V220" s="227"/>
      <c r="W220" s="227"/>
      <c r="X220" s="227"/>
      <c r="Y220" s="227"/>
      <c r="Z220" s="227"/>
    </row>
    <row r="221" spans="1:26" ht="14.25">
      <c r="A221" s="236"/>
      <c r="B221" s="227"/>
      <c r="C221" s="227"/>
      <c r="D221" s="227"/>
      <c r="E221" s="227"/>
      <c r="F221" s="227"/>
      <c r="G221" s="227"/>
      <c r="H221" s="227"/>
      <c r="I221" s="227"/>
      <c r="J221" s="227"/>
      <c r="K221" s="227"/>
      <c r="L221" s="227"/>
      <c r="M221" s="227"/>
      <c r="N221" s="227"/>
      <c r="O221" s="227"/>
      <c r="P221" s="227"/>
      <c r="Q221" s="227"/>
      <c r="R221" s="227"/>
      <c r="S221" s="227"/>
      <c r="T221" s="227"/>
      <c r="U221" s="227"/>
      <c r="V221" s="227"/>
      <c r="W221" s="227"/>
      <c r="X221" s="227"/>
      <c r="Y221" s="227"/>
      <c r="Z221" s="227"/>
    </row>
    <row r="222" spans="1:26" ht="14.25">
      <c r="A222" s="236"/>
      <c r="B222" s="227"/>
      <c r="C222" s="227"/>
      <c r="D222" s="227"/>
      <c r="E222" s="227"/>
      <c r="F222" s="227"/>
      <c r="G222" s="227"/>
      <c r="H222" s="227"/>
      <c r="I222" s="227"/>
      <c r="J222" s="227"/>
      <c r="K222" s="227"/>
      <c r="L222" s="227"/>
      <c r="M222" s="227"/>
      <c r="N222" s="227"/>
      <c r="O222" s="227"/>
      <c r="P222" s="227"/>
      <c r="Q222" s="227"/>
      <c r="R222" s="227"/>
      <c r="S222" s="227"/>
      <c r="T222" s="227"/>
      <c r="U222" s="227"/>
      <c r="V222" s="227"/>
      <c r="W222" s="227"/>
      <c r="X222" s="227"/>
      <c r="Y222" s="227"/>
      <c r="Z222" s="227"/>
    </row>
    <row r="223" spans="1:26" ht="14.25">
      <c r="A223" s="236"/>
      <c r="B223" s="227"/>
      <c r="C223" s="227"/>
      <c r="D223" s="227"/>
      <c r="E223" s="227"/>
      <c r="F223" s="227"/>
      <c r="G223" s="227"/>
      <c r="H223" s="227"/>
      <c r="I223" s="227"/>
      <c r="J223" s="227"/>
      <c r="K223" s="227"/>
      <c r="L223" s="227"/>
      <c r="M223" s="227"/>
      <c r="N223" s="227"/>
      <c r="O223" s="227"/>
      <c r="P223" s="227"/>
      <c r="Q223" s="227"/>
      <c r="R223" s="227"/>
      <c r="S223" s="227"/>
      <c r="T223" s="227"/>
      <c r="U223" s="227"/>
      <c r="V223" s="227"/>
      <c r="W223" s="227"/>
      <c r="X223" s="227"/>
      <c r="Y223" s="227"/>
      <c r="Z223" s="227"/>
    </row>
    <row r="224" spans="1:26" ht="14.25">
      <c r="A224" s="236"/>
      <c r="B224" s="227"/>
      <c r="C224" s="227"/>
      <c r="D224" s="227"/>
      <c r="E224" s="227"/>
      <c r="F224" s="227"/>
      <c r="G224" s="227"/>
      <c r="H224" s="227"/>
      <c r="I224" s="227"/>
      <c r="J224" s="227"/>
      <c r="K224" s="227"/>
      <c r="L224" s="227"/>
      <c r="M224" s="227"/>
      <c r="N224" s="227"/>
      <c r="O224" s="227"/>
      <c r="P224" s="227"/>
      <c r="Q224" s="227"/>
      <c r="R224" s="227"/>
      <c r="S224" s="227"/>
      <c r="T224" s="227"/>
      <c r="U224" s="227"/>
      <c r="V224" s="227"/>
      <c r="W224" s="227"/>
      <c r="X224" s="227"/>
      <c r="Y224" s="227"/>
      <c r="Z224" s="227"/>
    </row>
    <row r="225" spans="1:26" ht="14.25">
      <c r="A225" s="236"/>
      <c r="B225" s="227"/>
      <c r="C225" s="227"/>
      <c r="D225" s="227"/>
      <c r="E225" s="227"/>
      <c r="F225" s="227"/>
      <c r="G225" s="227"/>
      <c r="H225" s="227"/>
      <c r="I225" s="227"/>
      <c r="J225" s="227"/>
      <c r="K225" s="227"/>
      <c r="L225" s="227"/>
      <c r="M225" s="227"/>
      <c r="N225" s="227"/>
      <c r="O225" s="227"/>
      <c r="P225" s="227"/>
      <c r="Q225" s="227"/>
      <c r="R225" s="227"/>
      <c r="S225" s="227"/>
      <c r="T225" s="227"/>
      <c r="U225" s="227"/>
      <c r="V225" s="227"/>
      <c r="W225" s="227"/>
      <c r="X225" s="227"/>
      <c r="Y225" s="227"/>
      <c r="Z225" s="227"/>
    </row>
    <row r="226" spans="1:26" ht="14.25">
      <c r="A226" s="236"/>
      <c r="B226" s="227"/>
      <c r="C226" s="227"/>
      <c r="D226" s="227"/>
      <c r="E226" s="227"/>
      <c r="F226" s="227"/>
      <c r="G226" s="227"/>
      <c r="H226" s="227"/>
      <c r="I226" s="227"/>
      <c r="J226" s="227"/>
      <c r="K226" s="227"/>
      <c r="L226" s="227"/>
      <c r="M226" s="227"/>
      <c r="N226" s="227"/>
      <c r="O226" s="227"/>
      <c r="P226" s="227"/>
      <c r="Q226" s="227"/>
      <c r="R226" s="227"/>
      <c r="S226" s="227"/>
      <c r="T226" s="227"/>
      <c r="U226" s="227"/>
      <c r="V226" s="227"/>
      <c r="W226" s="227"/>
      <c r="X226" s="227"/>
      <c r="Y226" s="227"/>
      <c r="Z226" s="227"/>
    </row>
    <row r="227" spans="1:26" ht="14.25">
      <c r="A227" s="236"/>
      <c r="B227" s="227"/>
      <c r="C227" s="227"/>
      <c r="D227" s="227"/>
      <c r="E227" s="227"/>
      <c r="F227" s="227"/>
      <c r="G227" s="227"/>
      <c r="H227" s="227"/>
      <c r="I227" s="227"/>
      <c r="J227" s="227"/>
      <c r="K227" s="227"/>
      <c r="L227" s="227"/>
      <c r="M227" s="227"/>
      <c r="N227" s="227"/>
      <c r="O227" s="227"/>
      <c r="P227" s="227"/>
      <c r="Q227" s="227"/>
      <c r="R227" s="227"/>
      <c r="S227" s="227"/>
      <c r="T227" s="227"/>
      <c r="U227" s="227"/>
      <c r="V227" s="227"/>
      <c r="W227" s="227"/>
      <c r="X227" s="227"/>
      <c r="Y227" s="227"/>
      <c r="Z227" s="227"/>
    </row>
    <row r="228" spans="1:26" ht="14.25">
      <c r="A228" s="236"/>
      <c r="B228" s="227"/>
      <c r="C228" s="227"/>
      <c r="D228" s="227"/>
      <c r="E228" s="227"/>
      <c r="F228" s="227"/>
      <c r="G228" s="227"/>
      <c r="H228" s="227"/>
      <c r="I228" s="227"/>
      <c r="J228" s="227"/>
      <c r="K228" s="227"/>
      <c r="L228" s="227"/>
      <c r="M228" s="227"/>
      <c r="N228" s="227"/>
      <c r="O228" s="227"/>
      <c r="P228" s="227"/>
      <c r="Q228" s="227"/>
      <c r="R228" s="227"/>
      <c r="S228" s="227"/>
      <c r="T228" s="227"/>
      <c r="U228" s="227"/>
      <c r="V228" s="227"/>
      <c r="W228" s="227"/>
      <c r="X228" s="227"/>
      <c r="Y228" s="227"/>
      <c r="Z228" s="227"/>
    </row>
    <row r="229" spans="1:26" ht="14.25">
      <c r="A229" s="236"/>
      <c r="B229" s="227"/>
      <c r="C229" s="227"/>
      <c r="D229" s="227"/>
      <c r="E229" s="227"/>
      <c r="F229" s="227"/>
      <c r="G229" s="227"/>
      <c r="H229" s="227"/>
      <c r="I229" s="227"/>
      <c r="J229" s="227"/>
      <c r="K229" s="227"/>
      <c r="L229" s="227"/>
      <c r="M229" s="227"/>
      <c r="N229" s="227"/>
      <c r="O229" s="227"/>
      <c r="P229" s="227"/>
      <c r="Q229" s="227"/>
      <c r="R229" s="227"/>
      <c r="S229" s="227"/>
      <c r="T229" s="227"/>
      <c r="U229" s="227"/>
      <c r="V229" s="227"/>
      <c r="W229" s="227"/>
      <c r="X229" s="227"/>
      <c r="Y229" s="227"/>
      <c r="Z229" s="227"/>
    </row>
    <row r="230" spans="1:26" ht="14.25">
      <c r="A230" s="236"/>
      <c r="B230" s="227"/>
      <c r="C230" s="227"/>
      <c r="D230" s="227"/>
      <c r="E230" s="227"/>
      <c r="F230" s="227"/>
      <c r="G230" s="227"/>
      <c r="H230" s="227"/>
      <c r="I230" s="227"/>
      <c r="J230" s="227"/>
      <c r="K230" s="227"/>
      <c r="L230" s="227"/>
      <c r="M230" s="227"/>
      <c r="N230" s="227"/>
      <c r="O230" s="227"/>
      <c r="P230" s="227"/>
      <c r="Q230" s="227"/>
      <c r="R230" s="227"/>
      <c r="S230" s="227"/>
      <c r="T230" s="227"/>
      <c r="U230" s="227"/>
      <c r="V230" s="227"/>
      <c r="W230" s="227"/>
      <c r="X230" s="227"/>
      <c r="Y230" s="227"/>
      <c r="Z230" s="227"/>
    </row>
    <row r="231" spans="1:26" ht="14.25">
      <c r="A231" s="236"/>
      <c r="B231" s="227"/>
      <c r="C231" s="227"/>
      <c r="D231" s="227"/>
      <c r="E231" s="227"/>
      <c r="F231" s="227"/>
      <c r="G231" s="227"/>
      <c r="H231" s="227"/>
      <c r="I231" s="227"/>
      <c r="J231" s="227"/>
      <c r="K231" s="227"/>
      <c r="L231" s="227"/>
      <c r="M231" s="227"/>
      <c r="N231" s="227"/>
      <c r="O231" s="227"/>
      <c r="P231" s="227"/>
      <c r="Q231" s="227"/>
      <c r="R231" s="227"/>
      <c r="S231" s="227"/>
      <c r="T231" s="227"/>
      <c r="U231" s="227"/>
      <c r="V231" s="227"/>
      <c r="W231" s="227"/>
      <c r="X231" s="227"/>
      <c r="Y231" s="227"/>
      <c r="Z231" s="227"/>
    </row>
    <row r="232" spans="1:26" ht="14.25">
      <c r="A232" s="236"/>
      <c r="B232" s="227"/>
      <c r="C232" s="227"/>
      <c r="D232" s="227"/>
      <c r="E232" s="227"/>
      <c r="F232" s="227"/>
      <c r="G232" s="227"/>
      <c r="H232" s="227"/>
      <c r="I232" s="227"/>
      <c r="J232" s="227"/>
      <c r="K232" s="227"/>
      <c r="L232" s="227"/>
      <c r="M232" s="227"/>
      <c r="N232" s="227"/>
      <c r="O232" s="227"/>
      <c r="P232" s="227"/>
      <c r="Q232" s="227"/>
      <c r="R232" s="227"/>
      <c r="S232" s="227"/>
      <c r="T232" s="227"/>
      <c r="U232" s="227"/>
      <c r="V232" s="227"/>
      <c r="W232" s="227"/>
      <c r="X232" s="227"/>
      <c r="Y232" s="227"/>
      <c r="Z232" s="227"/>
    </row>
    <row r="233" spans="1:26" ht="14.25">
      <c r="A233" s="236"/>
      <c r="B233" s="227"/>
      <c r="C233" s="227"/>
      <c r="D233" s="227"/>
      <c r="E233" s="227"/>
      <c r="F233" s="227"/>
      <c r="G233" s="227"/>
      <c r="H233" s="227"/>
      <c r="I233" s="227"/>
      <c r="J233" s="227"/>
      <c r="K233" s="227"/>
      <c r="L233" s="227"/>
      <c r="M233" s="227"/>
      <c r="N233" s="227"/>
      <c r="O233" s="227"/>
      <c r="P233" s="227"/>
      <c r="Q233" s="227"/>
      <c r="R233" s="227"/>
      <c r="S233" s="227"/>
      <c r="T233" s="227"/>
      <c r="U233" s="227"/>
      <c r="V233" s="227"/>
      <c r="W233" s="227"/>
      <c r="X233" s="227"/>
      <c r="Y233" s="227"/>
      <c r="Z233" s="227"/>
    </row>
    <row r="234" spans="1:26" ht="14.25">
      <c r="A234" s="236"/>
      <c r="B234" s="227"/>
      <c r="C234" s="227"/>
      <c r="D234" s="227"/>
      <c r="E234" s="227"/>
      <c r="F234" s="227"/>
      <c r="G234" s="227"/>
      <c r="H234" s="227"/>
      <c r="I234" s="227"/>
      <c r="J234" s="227"/>
      <c r="K234" s="227"/>
      <c r="L234" s="227"/>
      <c r="M234" s="227"/>
      <c r="N234" s="227"/>
      <c r="O234" s="227"/>
      <c r="P234" s="227"/>
      <c r="Q234" s="227"/>
      <c r="R234" s="227"/>
      <c r="S234" s="227"/>
      <c r="T234" s="227"/>
      <c r="U234" s="227"/>
      <c r="V234" s="227"/>
      <c r="W234" s="227"/>
      <c r="X234" s="227"/>
      <c r="Y234" s="227"/>
      <c r="Z234" s="227"/>
    </row>
    <row r="235" spans="1:26" ht="14.25">
      <c r="A235" s="236"/>
      <c r="B235" s="227"/>
      <c r="C235" s="227"/>
      <c r="D235" s="227"/>
      <c r="E235" s="227"/>
      <c r="F235" s="227"/>
      <c r="G235" s="227"/>
      <c r="H235" s="227"/>
      <c r="I235" s="227"/>
      <c r="J235" s="227"/>
      <c r="K235" s="227"/>
      <c r="L235" s="227"/>
      <c r="M235" s="227"/>
      <c r="N235" s="227"/>
      <c r="O235" s="227"/>
      <c r="P235" s="227"/>
      <c r="Q235" s="227"/>
      <c r="R235" s="227"/>
      <c r="S235" s="227"/>
      <c r="T235" s="227"/>
      <c r="U235" s="227"/>
      <c r="V235" s="227"/>
      <c r="W235" s="227"/>
      <c r="X235" s="227"/>
      <c r="Y235" s="227"/>
      <c r="Z235" s="227"/>
    </row>
    <row r="236" spans="1:26" ht="14.25">
      <c r="A236" s="236"/>
      <c r="B236" s="227"/>
      <c r="C236" s="227"/>
      <c r="D236" s="227"/>
      <c r="E236" s="227"/>
      <c r="F236" s="227"/>
      <c r="G236" s="227"/>
      <c r="H236" s="227"/>
      <c r="I236" s="227"/>
      <c r="J236" s="227"/>
      <c r="K236" s="227"/>
      <c r="L236" s="227"/>
      <c r="M236" s="227"/>
      <c r="N236" s="227"/>
      <c r="O236" s="227"/>
      <c r="P236" s="227"/>
      <c r="Q236" s="227"/>
      <c r="R236" s="227"/>
      <c r="S236" s="227"/>
      <c r="T236" s="227"/>
      <c r="U236" s="227"/>
      <c r="V236" s="227"/>
      <c r="W236" s="227"/>
      <c r="X236" s="227"/>
      <c r="Y236" s="227"/>
      <c r="Z236" s="227"/>
    </row>
    <row r="237" spans="1:26" ht="14.25">
      <c r="A237" s="236"/>
      <c r="B237" s="227"/>
      <c r="C237" s="227"/>
      <c r="D237" s="227"/>
      <c r="E237" s="227"/>
      <c r="F237" s="227"/>
      <c r="G237" s="227"/>
      <c r="H237" s="227"/>
      <c r="I237" s="227"/>
      <c r="J237" s="227"/>
      <c r="K237" s="227"/>
      <c r="L237" s="227"/>
      <c r="M237" s="227"/>
      <c r="N237" s="227"/>
      <c r="O237" s="227"/>
      <c r="P237" s="227"/>
      <c r="Q237" s="227"/>
      <c r="R237" s="227"/>
      <c r="S237" s="227"/>
      <c r="T237" s="227"/>
      <c r="U237" s="227"/>
      <c r="V237" s="227"/>
      <c r="W237" s="227"/>
      <c r="X237" s="227"/>
      <c r="Y237" s="227"/>
      <c r="Z237" s="227"/>
    </row>
    <row r="238" spans="1:26" ht="14.25">
      <c r="A238" s="236"/>
      <c r="B238" s="227"/>
      <c r="C238" s="227"/>
      <c r="D238" s="227"/>
      <c r="E238" s="227"/>
      <c r="F238" s="227"/>
      <c r="G238" s="227"/>
      <c r="H238" s="227"/>
      <c r="I238" s="227"/>
      <c r="J238" s="227"/>
      <c r="K238" s="227"/>
      <c r="L238" s="227"/>
      <c r="M238" s="227"/>
      <c r="N238" s="227"/>
      <c r="O238" s="227"/>
      <c r="P238" s="227"/>
      <c r="Q238" s="227"/>
      <c r="R238" s="227"/>
      <c r="S238" s="227"/>
      <c r="T238" s="227"/>
      <c r="U238" s="227"/>
      <c r="V238" s="227"/>
      <c r="W238" s="227"/>
      <c r="X238" s="227"/>
      <c r="Y238" s="227"/>
      <c r="Z238" s="227"/>
    </row>
    <row r="239" spans="1:26" ht="14.25">
      <c r="A239" s="236"/>
      <c r="B239" s="227"/>
      <c r="C239" s="227"/>
      <c r="D239" s="227"/>
      <c r="E239" s="227"/>
      <c r="F239" s="227"/>
      <c r="G239" s="227"/>
      <c r="H239" s="227"/>
      <c r="I239" s="227"/>
      <c r="J239" s="227"/>
      <c r="K239" s="227"/>
      <c r="L239" s="227"/>
      <c r="M239" s="227"/>
      <c r="N239" s="227"/>
      <c r="O239" s="227"/>
      <c r="P239" s="227"/>
      <c r="Q239" s="227"/>
      <c r="R239" s="227"/>
      <c r="S239" s="227"/>
      <c r="T239" s="227"/>
      <c r="U239" s="227"/>
      <c r="V239" s="227"/>
      <c r="W239" s="227"/>
      <c r="X239" s="227"/>
      <c r="Y239" s="227"/>
      <c r="Z239" s="227"/>
    </row>
    <row r="240" spans="1:26" ht="14.25">
      <c r="A240" s="236"/>
      <c r="B240" s="227"/>
      <c r="C240" s="227"/>
      <c r="D240" s="227"/>
      <c r="E240" s="227"/>
      <c r="F240" s="227"/>
      <c r="G240" s="227"/>
      <c r="H240" s="227"/>
      <c r="I240" s="227"/>
      <c r="J240" s="227"/>
      <c r="K240" s="227"/>
      <c r="L240" s="227"/>
      <c r="M240" s="227"/>
      <c r="N240" s="227"/>
      <c r="O240" s="227"/>
      <c r="P240" s="227"/>
      <c r="Q240" s="227"/>
      <c r="R240" s="227"/>
      <c r="S240" s="227"/>
      <c r="T240" s="227"/>
      <c r="U240" s="227"/>
      <c r="V240" s="227"/>
      <c r="W240" s="227"/>
      <c r="X240" s="227"/>
      <c r="Y240" s="227"/>
      <c r="Z240" s="227"/>
    </row>
    <row r="241" spans="1:26" ht="14.25">
      <c r="A241" s="236"/>
      <c r="B241" s="227"/>
      <c r="C241" s="227"/>
      <c r="D241" s="227"/>
      <c r="E241" s="227"/>
      <c r="F241" s="227"/>
      <c r="G241" s="227"/>
      <c r="H241" s="227"/>
      <c r="I241" s="227"/>
      <c r="J241" s="227"/>
      <c r="K241" s="227"/>
      <c r="L241" s="227"/>
      <c r="M241" s="227"/>
      <c r="N241" s="227"/>
      <c r="O241" s="227"/>
      <c r="P241" s="227"/>
      <c r="Q241" s="227"/>
      <c r="R241" s="227"/>
      <c r="S241" s="227"/>
      <c r="T241" s="227"/>
      <c r="U241" s="227"/>
      <c r="V241" s="227"/>
      <c r="W241" s="227"/>
      <c r="X241" s="227"/>
      <c r="Y241" s="227"/>
      <c r="Z241" s="227"/>
    </row>
    <row r="242" spans="1:26" ht="14.25">
      <c r="A242" s="236"/>
      <c r="B242" s="227"/>
      <c r="C242" s="227"/>
      <c r="D242" s="227"/>
      <c r="E242" s="227"/>
      <c r="F242" s="227"/>
      <c r="G242" s="227"/>
      <c r="H242" s="227"/>
      <c r="I242" s="227"/>
      <c r="J242" s="227"/>
      <c r="K242" s="227"/>
      <c r="L242" s="227"/>
      <c r="M242" s="227"/>
      <c r="N242" s="227"/>
      <c r="O242" s="227"/>
      <c r="P242" s="227"/>
      <c r="Q242" s="227"/>
      <c r="R242" s="227"/>
      <c r="S242" s="227"/>
      <c r="T242" s="227"/>
      <c r="U242" s="227"/>
      <c r="V242" s="227"/>
      <c r="W242" s="227"/>
      <c r="X242" s="227"/>
      <c r="Y242" s="227"/>
      <c r="Z242" s="227"/>
    </row>
    <row r="243" spans="1:26" ht="14.25">
      <c r="A243" s="236"/>
      <c r="B243" s="227"/>
      <c r="C243" s="227"/>
      <c r="D243" s="227"/>
      <c r="E243" s="227"/>
      <c r="F243" s="227"/>
      <c r="G243" s="227"/>
      <c r="H243" s="227"/>
      <c r="I243" s="227"/>
      <c r="J243" s="227"/>
      <c r="K243" s="227"/>
      <c r="L243" s="227"/>
      <c r="M243" s="227"/>
      <c r="N243" s="227"/>
      <c r="O243" s="227"/>
      <c r="P243" s="227"/>
      <c r="Q243" s="227"/>
      <c r="R243" s="227"/>
      <c r="S243" s="227"/>
      <c r="T243" s="227"/>
      <c r="U243" s="227"/>
      <c r="V243" s="227"/>
      <c r="W243" s="227"/>
      <c r="X243" s="227"/>
      <c r="Y243" s="227"/>
      <c r="Z243" s="227"/>
    </row>
    <row r="244" spans="1:26" ht="14.25">
      <c r="A244" s="236"/>
      <c r="B244" s="227"/>
      <c r="C244" s="227"/>
      <c r="D244" s="227"/>
      <c r="E244" s="227"/>
      <c r="F244" s="227"/>
      <c r="G244" s="227"/>
      <c r="H244" s="227"/>
      <c r="I244" s="227"/>
      <c r="J244" s="227"/>
      <c r="K244" s="227"/>
      <c r="L244" s="227"/>
      <c r="M244" s="227"/>
      <c r="N244" s="227"/>
      <c r="O244" s="227"/>
      <c r="P244" s="227"/>
      <c r="Q244" s="227"/>
      <c r="R244" s="227"/>
      <c r="S244" s="227"/>
      <c r="T244" s="227"/>
      <c r="U244" s="227"/>
      <c r="V244" s="227"/>
      <c r="W244" s="227"/>
      <c r="X244" s="227"/>
      <c r="Y244" s="227"/>
      <c r="Z244" s="227"/>
    </row>
    <row r="245" spans="1:26" ht="14.25">
      <c r="A245" s="236"/>
      <c r="B245" s="227"/>
      <c r="C245" s="227"/>
      <c r="D245" s="227"/>
      <c r="E245" s="227"/>
      <c r="F245" s="227"/>
      <c r="G245" s="227"/>
      <c r="H245" s="227"/>
      <c r="I245" s="227"/>
      <c r="J245" s="227"/>
      <c r="K245" s="227"/>
      <c r="L245" s="227"/>
      <c r="M245" s="227"/>
      <c r="N245" s="227"/>
      <c r="O245" s="227"/>
      <c r="P245" s="227"/>
      <c r="Q245" s="227"/>
      <c r="R245" s="227"/>
      <c r="S245" s="227"/>
      <c r="T245" s="227"/>
      <c r="U245" s="227"/>
      <c r="V245" s="227"/>
      <c r="W245" s="227"/>
      <c r="X245" s="227"/>
      <c r="Y245" s="227"/>
      <c r="Z245" s="227"/>
    </row>
    <row r="246" spans="1:26" ht="14.25">
      <c r="A246" s="236"/>
      <c r="B246" s="227"/>
      <c r="C246" s="227"/>
      <c r="D246" s="227"/>
      <c r="E246" s="227"/>
      <c r="F246" s="227"/>
      <c r="G246" s="227"/>
      <c r="H246" s="227"/>
      <c r="I246" s="227"/>
      <c r="J246" s="227"/>
      <c r="K246" s="227"/>
      <c r="L246" s="227"/>
      <c r="M246" s="227"/>
      <c r="N246" s="227"/>
      <c r="O246" s="227"/>
      <c r="P246" s="227"/>
      <c r="Q246" s="227"/>
      <c r="R246" s="227"/>
      <c r="S246" s="227"/>
      <c r="T246" s="227"/>
      <c r="U246" s="227"/>
      <c r="V246" s="227"/>
      <c r="W246" s="227"/>
      <c r="X246" s="227"/>
      <c r="Y246" s="227"/>
      <c r="Z246" s="227"/>
    </row>
    <row r="247" spans="1:26" ht="14.25">
      <c r="A247" s="236"/>
      <c r="B247" s="227"/>
      <c r="C247" s="227"/>
      <c r="D247" s="227"/>
      <c r="E247" s="227"/>
      <c r="F247" s="227"/>
      <c r="G247" s="227"/>
      <c r="H247" s="227"/>
      <c r="I247" s="227"/>
      <c r="J247" s="227"/>
      <c r="K247" s="227"/>
      <c r="L247" s="227"/>
      <c r="M247" s="227"/>
      <c r="N247" s="227"/>
      <c r="O247" s="227"/>
      <c r="P247" s="227"/>
      <c r="Q247" s="227"/>
      <c r="R247" s="227"/>
      <c r="S247" s="227"/>
      <c r="T247" s="227"/>
      <c r="U247" s="227"/>
      <c r="V247" s="227"/>
      <c r="W247" s="227"/>
      <c r="X247" s="227"/>
      <c r="Y247" s="227"/>
      <c r="Z247" s="227"/>
    </row>
    <row r="248" spans="1:26" ht="14.25">
      <c r="A248" s="236"/>
      <c r="B248" s="227"/>
      <c r="C248" s="227"/>
      <c r="D248" s="227"/>
      <c r="E248" s="227"/>
      <c r="F248" s="227"/>
      <c r="G248" s="227"/>
      <c r="H248" s="227"/>
      <c r="I248" s="227"/>
      <c r="J248" s="227"/>
      <c r="K248" s="227"/>
      <c r="L248" s="227"/>
      <c r="M248" s="227"/>
      <c r="N248" s="227"/>
      <c r="O248" s="227"/>
      <c r="P248" s="227"/>
      <c r="Q248" s="227"/>
      <c r="R248" s="227"/>
      <c r="S248" s="227"/>
      <c r="T248" s="227"/>
      <c r="U248" s="227"/>
      <c r="V248" s="227"/>
      <c r="W248" s="227"/>
      <c r="X248" s="227"/>
      <c r="Y248" s="227"/>
      <c r="Z248" s="227"/>
    </row>
    <row r="249" spans="1:26" ht="14.25">
      <c r="A249" s="236"/>
      <c r="B249" s="227"/>
      <c r="C249" s="227"/>
      <c r="D249" s="227"/>
      <c r="E249" s="227"/>
      <c r="F249" s="227"/>
      <c r="G249" s="227"/>
      <c r="H249" s="227"/>
      <c r="I249" s="227"/>
      <c r="J249" s="227"/>
      <c r="K249" s="227"/>
      <c r="L249" s="227"/>
      <c r="M249" s="227"/>
      <c r="N249" s="227"/>
      <c r="O249" s="227"/>
      <c r="P249" s="227"/>
      <c r="Q249" s="227"/>
      <c r="R249" s="227"/>
      <c r="S249" s="227"/>
      <c r="T249" s="227"/>
      <c r="U249" s="227"/>
      <c r="V249" s="227"/>
      <c r="W249" s="227"/>
      <c r="X249" s="227"/>
      <c r="Y249" s="227"/>
      <c r="Z249" s="227"/>
    </row>
    <row r="250" spans="1:26" ht="14.25">
      <c r="A250" s="236"/>
      <c r="B250" s="227"/>
      <c r="C250" s="227"/>
      <c r="D250" s="227"/>
      <c r="E250" s="227"/>
      <c r="F250" s="227"/>
      <c r="G250" s="227"/>
      <c r="H250" s="227"/>
      <c r="I250" s="227"/>
      <c r="J250" s="227"/>
      <c r="K250" s="227"/>
      <c r="L250" s="227"/>
      <c r="M250" s="227"/>
      <c r="N250" s="227"/>
      <c r="O250" s="227"/>
      <c r="P250" s="227"/>
      <c r="Q250" s="227"/>
      <c r="R250" s="227"/>
      <c r="S250" s="227"/>
      <c r="T250" s="227"/>
      <c r="U250" s="227"/>
      <c r="V250" s="227"/>
      <c r="W250" s="227"/>
      <c r="X250" s="227"/>
      <c r="Y250" s="227"/>
      <c r="Z250" s="227"/>
    </row>
    <row r="251" spans="1:26" ht="14.25">
      <c r="A251" s="236"/>
      <c r="B251" s="227"/>
      <c r="C251" s="227"/>
      <c r="D251" s="227"/>
      <c r="E251" s="227"/>
      <c r="F251" s="227"/>
      <c r="G251" s="227"/>
      <c r="H251" s="227"/>
      <c r="I251" s="227"/>
      <c r="J251" s="227"/>
      <c r="K251" s="227"/>
      <c r="L251" s="227"/>
      <c r="M251" s="227"/>
      <c r="N251" s="227"/>
      <c r="O251" s="227"/>
      <c r="P251" s="227"/>
      <c r="Q251" s="227"/>
      <c r="R251" s="227"/>
      <c r="S251" s="227"/>
      <c r="T251" s="227"/>
      <c r="U251" s="227"/>
      <c r="V251" s="227"/>
      <c r="W251" s="227"/>
      <c r="X251" s="227"/>
      <c r="Y251" s="227"/>
      <c r="Z251" s="227"/>
    </row>
    <row r="252" spans="1:26" ht="14.25">
      <c r="A252" s="236"/>
      <c r="B252" s="227"/>
      <c r="C252" s="227"/>
      <c r="D252" s="227"/>
      <c r="E252" s="227"/>
      <c r="F252" s="227"/>
      <c r="G252" s="227"/>
      <c r="H252" s="227"/>
      <c r="I252" s="227"/>
      <c r="J252" s="227"/>
      <c r="K252" s="227"/>
      <c r="L252" s="227"/>
      <c r="M252" s="227"/>
      <c r="N252" s="227"/>
      <c r="O252" s="227"/>
      <c r="P252" s="227"/>
      <c r="Q252" s="227"/>
      <c r="R252" s="227"/>
      <c r="S252" s="227"/>
      <c r="T252" s="227"/>
      <c r="U252" s="227"/>
      <c r="V252" s="227"/>
      <c r="W252" s="227"/>
      <c r="X252" s="227"/>
      <c r="Y252" s="227"/>
      <c r="Z252" s="227"/>
    </row>
    <row r="253" spans="1:26" ht="14.25">
      <c r="A253" s="236"/>
      <c r="B253" s="227"/>
      <c r="C253" s="227"/>
      <c r="D253" s="227"/>
      <c r="E253" s="227"/>
      <c r="F253" s="227"/>
      <c r="G253" s="227"/>
      <c r="H253" s="227"/>
      <c r="I253" s="227"/>
      <c r="J253" s="227"/>
      <c r="K253" s="227"/>
      <c r="L253" s="227"/>
      <c r="M253" s="227"/>
      <c r="N253" s="227"/>
      <c r="O253" s="227"/>
      <c r="P253" s="227"/>
      <c r="Q253" s="227"/>
      <c r="R253" s="227"/>
      <c r="S253" s="227"/>
      <c r="T253" s="227"/>
      <c r="U253" s="227"/>
      <c r="V253" s="227"/>
      <c r="W253" s="227"/>
      <c r="X253" s="227"/>
      <c r="Y253" s="227"/>
      <c r="Z253" s="227"/>
    </row>
    <row r="254" spans="1:26" ht="14.25">
      <c r="A254" s="236"/>
      <c r="B254" s="227"/>
      <c r="C254" s="227"/>
      <c r="D254" s="227"/>
      <c r="E254" s="227"/>
      <c r="F254" s="227"/>
      <c r="G254" s="227"/>
      <c r="H254" s="227"/>
      <c r="I254" s="227"/>
      <c r="J254" s="227"/>
      <c r="K254" s="227"/>
      <c r="L254" s="227"/>
      <c r="M254" s="227"/>
      <c r="N254" s="227"/>
      <c r="O254" s="227"/>
      <c r="P254" s="227"/>
      <c r="Q254" s="227"/>
      <c r="R254" s="227"/>
      <c r="S254" s="227"/>
      <c r="T254" s="227"/>
      <c r="U254" s="227"/>
      <c r="V254" s="227"/>
      <c r="W254" s="227"/>
      <c r="X254" s="227"/>
      <c r="Y254" s="227"/>
      <c r="Z254" s="227"/>
    </row>
    <row r="255" spans="1:26" ht="14.25">
      <c r="A255" s="236"/>
      <c r="B255" s="227"/>
      <c r="C255" s="227"/>
      <c r="D255" s="227"/>
      <c r="E255" s="227"/>
      <c r="F255" s="227"/>
      <c r="G255" s="227"/>
      <c r="H255" s="227"/>
      <c r="I255" s="227"/>
      <c r="J255" s="227"/>
      <c r="K255" s="227"/>
      <c r="L255" s="227"/>
      <c r="M255" s="227"/>
      <c r="N255" s="227"/>
      <c r="O255" s="227"/>
      <c r="P255" s="227"/>
      <c r="Q255" s="227"/>
      <c r="R255" s="227"/>
      <c r="S255" s="227"/>
      <c r="T255" s="227"/>
      <c r="U255" s="227"/>
      <c r="V255" s="227"/>
      <c r="W255" s="227"/>
      <c r="X255" s="227"/>
      <c r="Y255" s="227"/>
      <c r="Z255" s="227"/>
    </row>
    <row r="256" spans="1:26" ht="14.25">
      <c r="A256" s="236"/>
      <c r="B256" s="227"/>
      <c r="C256" s="227"/>
      <c r="D256" s="227"/>
      <c r="E256" s="227"/>
      <c r="F256" s="227"/>
      <c r="G256" s="227"/>
      <c r="H256" s="227"/>
      <c r="I256" s="227"/>
      <c r="J256" s="227"/>
      <c r="K256" s="227"/>
      <c r="L256" s="227"/>
      <c r="M256" s="227"/>
      <c r="N256" s="227"/>
      <c r="O256" s="227"/>
      <c r="P256" s="227"/>
      <c r="Q256" s="227"/>
      <c r="R256" s="227"/>
      <c r="S256" s="227"/>
      <c r="T256" s="227"/>
      <c r="U256" s="227"/>
      <c r="V256" s="227"/>
      <c r="W256" s="227"/>
      <c r="X256" s="227"/>
      <c r="Y256" s="227"/>
      <c r="Z256" s="227"/>
    </row>
    <row r="257" spans="1:26" ht="14.25">
      <c r="A257" s="236"/>
      <c r="B257" s="227"/>
      <c r="C257" s="227"/>
      <c r="D257" s="227"/>
      <c r="E257" s="227"/>
      <c r="F257" s="227"/>
      <c r="G257" s="227"/>
      <c r="H257" s="227"/>
      <c r="I257" s="227"/>
      <c r="J257" s="227"/>
      <c r="K257" s="227"/>
      <c r="L257" s="227"/>
      <c r="M257" s="227"/>
      <c r="N257" s="227"/>
      <c r="O257" s="227"/>
      <c r="P257" s="227"/>
      <c r="Q257" s="227"/>
      <c r="R257" s="227"/>
      <c r="S257" s="227"/>
      <c r="T257" s="227"/>
      <c r="U257" s="227"/>
      <c r="V257" s="227"/>
      <c r="W257" s="227"/>
      <c r="X257" s="227"/>
      <c r="Y257" s="227"/>
      <c r="Z257" s="227"/>
    </row>
    <row r="258" spans="1:26" ht="14.25">
      <c r="A258" s="236"/>
      <c r="B258" s="227"/>
      <c r="C258" s="227"/>
      <c r="D258" s="227"/>
      <c r="E258" s="227"/>
      <c r="F258" s="227"/>
      <c r="G258" s="227"/>
      <c r="H258" s="227"/>
      <c r="I258" s="227"/>
      <c r="J258" s="227"/>
      <c r="K258" s="227"/>
      <c r="L258" s="227"/>
      <c r="M258" s="227"/>
      <c r="N258" s="227"/>
      <c r="O258" s="227"/>
      <c r="P258" s="227"/>
      <c r="Q258" s="227"/>
      <c r="R258" s="227"/>
      <c r="S258" s="227"/>
      <c r="T258" s="227"/>
      <c r="U258" s="227"/>
      <c r="V258" s="227"/>
      <c r="W258" s="227"/>
      <c r="X258" s="227"/>
      <c r="Y258" s="227"/>
      <c r="Z258" s="227"/>
    </row>
    <row r="259" spans="1:26" ht="14.25">
      <c r="A259" s="236"/>
      <c r="B259" s="227"/>
      <c r="C259" s="227"/>
      <c r="D259" s="227"/>
      <c r="E259" s="227"/>
      <c r="F259" s="227"/>
      <c r="G259" s="227"/>
      <c r="H259" s="227"/>
      <c r="I259" s="227"/>
      <c r="J259" s="227"/>
      <c r="K259" s="227"/>
      <c r="L259" s="227"/>
      <c r="M259" s="227"/>
      <c r="N259" s="227"/>
      <c r="O259" s="227"/>
      <c r="P259" s="227"/>
      <c r="Q259" s="227"/>
      <c r="R259" s="227"/>
      <c r="S259" s="227"/>
      <c r="T259" s="227"/>
      <c r="U259" s="227"/>
      <c r="V259" s="227"/>
      <c r="W259" s="227"/>
      <c r="X259" s="227"/>
      <c r="Y259" s="227"/>
      <c r="Z259" s="227"/>
    </row>
    <row r="260" spans="1:26" ht="14.25">
      <c r="A260" s="236"/>
      <c r="B260" s="227"/>
      <c r="C260" s="227"/>
      <c r="D260" s="227"/>
      <c r="E260" s="227"/>
      <c r="F260" s="227"/>
      <c r="G260" s="227"/>
      <c r="H260" s="227"/>
      <c r="I260" s="227"/>
      <c r="J260" s="227"/>
      <c r="K260" s="227"/>
      <c r="L260" s="227"/>
      <c r="M260" s="227"/>
      <c r="N260" s="227"/>
      <c r="O260" s="227"/>
      <c r="P260" s="227"/>
      <c r="Q260" s="227"/>
      <c r="R260" s="227"/>
      <c r="S260" s="227"/>
      <c r="T260" s="227"/>
      <c r="U260" s="227"/>
      <c r="V260" s="227"/>
      <c r="W260" s="227"/>
      <c r="X260" s="227"/>
      <c r="Y260" s="227"/>
      <c r="Z260" s="227"/>
    </row>
    <row r="261" spans="1:26" ht="14.25">
      <c r="A261" s="236"/>
      <c r="B261" s="227"/>
      <c r="C261" s="227"/>
      <c r="D261" s="227"/>
      <c r="E261" s="227"/>
      <c r="F261" s="227"/>
      <c r="G261" s="227"/>
      <c r="H261" s="227"/>
      <c r="I261" s="227"/>
      <c r="J261" s="227"/>
      <c r="K261" s="227"/>
      <c r="L261" s="227"/>
      <c r="M261" s="227"/>
      <c r="N261" s="227"/>
      <c r="O261" s="227"/>
      <c r="P261" s="227"/>
      <c r="Q261" s="227"/>
      <c r="R261" s="227"/>
      <c r="S261" s="227"/>
      <c r="T261" s="227"/>
      <c r="U261" s="227"/>
      <c r="V261" s="227"/>
      <c r="W261" s="227"/>
      <c r="X261" s="227"/>
      <c r="Y261" s="227"/>
      <c r="Z261" s="227"/>
    </row>
    <row r="262" spans="1:26" ht="14.25">
      <c r="A262" s="236"/>
      <c r="B262" s="227"/>
      <c r="C262" s="227"/>
      <c r="D262" s="227"/>
      <c r="E262" s="227"/>
      <c r="F262" s="227"/>
      <c r="G262" s="227"/>
      <c r="H262" s="227"/>
      <c r="I262" s="227"/>
      <c r="J262" s="227"/>
      <c r="K262" s="227"/>
      <c r="L262" s="227"/>
      <c r="M262" s="227"/>
      <c r="N262" s="227"/>
      <c r="O262" s="227"/>
      <c r="P262" s="227"/>
      <c r="Q262" s="227"/>
      <c r="R262" s="227"/>
      <c r="S262" s="227"/>
      <c r="T262" s="227"/>
      <c r="U262" s="227"/>
      <c r="V262" s="227"/>
      <c r="W262" s="227"/>
      <c r="X262" s="227"/>
      <c r="Y262" s="227"/>
      <c r="Z262" s="227"/>
    </row>
    <row r="263" spans="1:26" ht="14.25">
      <c r="A263" s="236"/>
      <c r="B263" s="227"/>
      <c r="C263" s="227"/>
      <c r="D263" s="227"/>
      <c r="E263" s="227"/>
      <c r="F263" s="227"/>
      <c r="G263" s="227"/>
      <c r="H263" s="227"/>
      <c r="I263" s="227"/>
      <c r="J263" s="227"/>
      <c r="K263" s="227"/>
      <c r="L263" s="227"/>
      <c r="M263" s="227"/>
      <c r="N263" s="227"/>
      <c r="O263" s="227"/>
      <c r="P263" s="227"/>
      <c r="Q263" s="227"/>
      <c r="R263" s="227"/>
      <c r="S263" s="227"/>
      <c r="T263" s="227"/>
      <c r="U263" s="227"/>
      <c r="V263" s="227"/>
      <c r="W263" s="227"/>
      <c r="X263" s="227"/>
      <c r="Y263" s="227"/>
      <c r="Z263" s="227"/>
    </row>
    <row r="264" spans="1:26" ht="14.25">
      <c r="A264" s="236"/>
      <c r="B264" s="227"/>
      <c r="C264" s="227"/>
      <c r="D264" s="227"/>
      <c r="E264" s="227"/>
      <c r="F264" s="227"/>
      <c r="G264" s="227"/>
      <c r="H264" s="227"/>
      <c r="I264" s="227"/>
      <c r="J264" s="227"/>
      <c r="K264" s="227"/>
      <c r="L264" s="227"/>
      <c r="M264" s="227"/>
      <c r="N264" s="227"/>
      <c r="O264" s="227"/>
      <c r="P264" s="227"/>
      <c r="Q264" s="227"/>
      <c r="R264" s="227"/>
      <c r="S264" s="227"/>
      <c r="T264" s="227"/>
      <c r="U264" s="227"/>
      <c r="V264" s="227"/>
      <c r="W264" s="227"/>
      <c r="X264" s="227"/>
      <c r="Y264" s="227"/>
      <c r="Z264" s="227"/>
    </row>
    <row r="265" spans="1:26" ht="14.25">
      <c r="A265" s="236"/>
      <c r="B265" s="227"/>
      <c r="C265" s="227"/>
      <c r="D265" s="227"/>
      <c r="E265" s="227"/>
      <c r="F265" s="227"/>
      <c r="G265" s="227"/>
      <c r="H265" s="227"/>
      <c r="I265" s="227"/>
      <c r="J265" s="227"/>
      <c r="K265" s="227"/>
      <c r="L265" s="227"/>
      <c r="M265" s="227"/>
      <c r="N265" s="227"/>
      <c r="O265" s="227"/>
      <c r="P265" s="227"/>
      <c r="Q265" s="227"/>
      <c r="R265" s="227"/>
      <c r="S265" s="227"/>
      <c r="T265" s="227"/>
      <c r="U265" s="227"/>
      <c r="V265" s="227"/>
      <c r="W265" s="227"/>
      <c r="X265" s="227"/>
      <c r="Y265" s="227"/>
      <c r="Z265" s="227"/>
    </row>
    <row r="266" spans="1:26" ht="14.25">
      <c r="A266" s="236"/>
      <c r="B266" s="227"/>
      <c r="C266" s="227"/>
      <c r="D266" s="227"/>
      <c r="E266" s="227"/>
      <c r="F266" s="227"/>
      <c r="G266" s="227"/>
      <c r="H266" s="227"/>
      <c r="I266" s="227"/>
      <c r="J266" s="227"/>
      <c r="K266" s="227"/>
      <c r="L266" s="227"/>
      <c r="M266" s="227"/>
      <c r="N266" s="227"/>
      <c r="O266" s="227"/>
      <c r="P266" s="227"/>
      <c r="Q266" s="227"/>
      <c r="R266" s="227"/>
      <c r="S266" s="227"/>
      <c r="T266" s="227"/>
      <c r="U266" s="227"/>
      <c r="V266" s="227"/>
      <c r="W266" s="227"/>
      <c r="X266" s="227"/>
      <c r="Y266" s="227"/>
      <c r="Z266" s="227"/>
    </row>
    <row r="267" spans="1:26" ht="14.25">
      <c r="A267" s="236"/>
      <c r="B267" s="227"/>
      <c r="C267" s="227"/>
      <c r="D267" s="227"/>
      <c r="E267" s="227"/>
      <c r="F267" s="227"/>
      <c r="G267" s="227"/>
      <c r="H267" s="227"/>
      <c r="I267" s="227"/>
      <c r="J267" s="227"/>
      <c r="K267" s="227"/>
      <c r="L267" s="227"/>
      <c r="M267" s="227"/>
      <c r="N267" s="227"/>
      <c r="O267" s="227"/>
      <c r="P267" s="227"/>
      <c r="Q267" s="227"/>
      <c r="R267" s="227"/>
      <c r="S267" s="227"/>
      <c r="T267" s="227"/>
      <c r="U267" s="227"/>
      <c r="V267" s="227"/>
      <c r="W267" s="227"/>
      <c r="X267" s="227"/>
      <c r="Y267" s="227"/>
      <c r="Z267" s="227"/>
    </row>
    <row r="268" spans="1:26" ht="14.25">
      <c r="A268" s="236"/>
      <c r="B268" s="227"/>
      <c r="C268" s="227"/>
      <c r="D268" s="227"/>
      <c r="E268" s="227"/>
      <c r="F268" s="227"/>
      <c r="G268" s="227"/>
      <c r="H268" s="227"/>
      <c r="I268" s="227"/>
      <c r="J268" s="227"/>
      <c r="K268" s="227"/>
      <c r="L268" s="227"/>
      <c r="M268" s="227"/>
      <c r="N268" s="227"/>
      <c r="O268" s="227"/>
      <c r="P268" s="227"/>
      <c r="Q268" s="227"/>
      <c r="R268" s="227"/>
      <c r="S268" s="227"/>
      <c r="T268" s="227"/>
      <c r="U268" s="227"/>
      <c r="V268" s="227"/>
      <c r="W268" s="227"/>
      <c r="X268" s="227"/>
      <c r="Y268" s="227"/>
      <c r="Z268" s="227"/>
    </row>
    <row r="269" spans="1:26" ht="14.25">
      <c r="A269" s="236"/>
      <c r="B269" s="227"/>
      <c r="C269" s="227"/>
      <c r="D269" s="227"/>
      <c r="E269" s="227"/>
      <c r="F269" s="227"/>
      <c r="G269" s="227"/>
      <c r="H269" s="227"/>
      <c r="I269" s="227"/>
      <c r="J269" s="227"/>
      <c r="K269" s="227"/>
      <c r="L269" s="227"/>
      <c r="M269" s="227"/>
      <c r="N269" s="227"/>
      <c r="O269" s="227"/>
      <c r="P269" s="227"/>
      <c r="Q269" s="227"/>
      <c r="R269" s="227"/>
      <c r="S269" s="227"/>
      <c r="T269" s="227"/>
      <c r="U269" s="227"/>
      <c r="V269" s="227"/>
      <c r="W269" s="227"/>
      <c r="X269" s="227"/>
      <c r="Y269" s="227"/>
      <c r="Z269" s="227"/>
    </row>
    <row r="270" spans="1:26" ht="14.25">
      <c r="A270" s="236"/>
      <c r="B270" s="227"/>
      <c r="C270" s="227"/>
      <c r="D270" s="227"/>
      <c r="E270" s="227"/>
      <c r="F270" s="227"/>
      <c r="G270" s="227"/>
      <c r="H270" s="227"/>
      <c r="I270" s="227"/>
      <c r="J270" s="227"/>
      <c r="K270" s="227"/>
      <c r="L270" s="227"/>
      <c r="M270" s="227"/>
      <c r="N270" s="227"/>
      <c r="O270" s="227"/>
      <c r="P270" s="227"/>
      <c r="Q270" s="227"/>
      <c r="R270" s="227"/>
      <c r="S270" s="227"/>
      <c r="T270" s="227"/>
      <c r="U270" s="227"/>
      <c r="V270" s="227"/>
      <c r="W270" s="227"/>
      <c r="X270" s="227"/>
      <c r="Y270" s="227"/>
      <c r="Z270" s="227"/>
    </row>
    <row r="271" spans="1:26" ht="14.25">
      <c r="A271" s="236"/>
      <c r="B271" s="227"/>
      <c r="C271" s="227"/>
      <c r="D271" s="227"/>
      <c r="E271" s="227"/>
      <c r="F271" s="227"/>
      <c r="G271" s="227"/>
      <c r="H271" s="227"/>
      <c r="I271" s="227"/>
      <c r="J271" s="227"/>
      <c r="K271" s="227"/>
      <c r="L271" s="227"/>
      <c r="M271" s="227"/>
      <c r="N271" s="227"/>
      <c r="O271" s="227"/>
      <c r="P271" s="227"/>
      <c r="Q271" s="227"/>
      <c r="R271" s="227"/>
      <c r="S271" s="227"/>
      <c r="T271" s="227"/>
      <c r="U271" s="227"/>
      <c r="V271" s="227"/>
      <c r="W271" s="227"/>
      <c r="X271" s="227"/>
      <c r="Y271" s="227"/>
      <c r="Z271" s="227"/>
    </row>
    <row r="272" spans="1:26" ht="14.25">
      <c r="A272" s="236"/>
      <c r="B272" s="227"/>
      <c r="C272" s="227"/>
      <c r="D272" s="227"/>
      <c r="E272" s="227"/>
      <c r="F272" s="227"/>
      <c r="G272" s="227"/>
      <c r="H272" s="227"/>
      <c r="I272" s="227"/>
      <c r="J272" s="227"/>
      <c r="K272" s="227"/>
      <c r="L272" s="227"/>
      <c r="M272" s="227"/>
      <c r="N272" s="227"/>
      <c r="O272" s="227"/>
      <c r="P272" s="227"/>
      <c r="Q272" s="227"/>
      <c r="R272" s="227"/>
      <c r="S272" s="227"/>
      <c r="T272" s="227"/>
      <c r="U272" s="227"/>
      <c r="V272" s="227"/>
      <c r="W272" s="227"/>
      <c r="X272" s="227"/>
      <c r="Y272" s="227"/>
      <c r="Z272" s="227"/>
    </row>
    <row r="273" spans="1:26" ht="14.25">
      <c r="A273" s="236"/>
      <c r="B273" s="227"/>
      <c r="C273" s="227"/>
      <c r="D273" s="227"/>
      <c r="E273" s="227"/>
      <c r="F273" s="227"/>
      <c r="G273" s="227"/>
      <c r="H273" s="227"/>
      <c r="I273" s="227"/>
      <c r="J273" s="227"/>
      <c r="K273" s="227"/>
      <c r="L273" s="227"/>
      <c r="M273" s="227"/>
      <c r="N273" s="227"/>
      <c r="O273" s="227"/>
      <c r="P273" s="227"/>
      <c r="Q273" s="227"/>
      <c r="R273" s="227"/>
      <c r="S273" s="227"/>
      <c r="T273" s="227"/>
      <c r="U273" s="227"/>
      <c r="V273" s="227"/>
      <c r="W273" s="227"/>
      <c r="X273" s="227"/>
      <c r="Y273" s="227"/>
      <c r="Z273" s="227"/>
    </row>
    <row r="274" spans="1:26" ht="14.25">
      <c r="A274" s="236"/>
      <c r="B274" s="227"/>
      <c r="C274" s="227"/>
      <c r="D274" s="227"/>
      <c r="E274" s="227"/>
      <c r="F274" s="227"/>
      <c r="G274" s="227"/>
      <c r="H274" s="227"/>
      <c r="I274" s="227"/>
      <c r="J274" s="227"/>
      <c r="K274" s="227"/>
      <c r="L274" s="227"/>
      <c r="M274" s="227"/>
      <c r="N274" s="227"/>
      <c r="O274" s="227"/>
      <c r="P274" s="227"/>
      <c r="Q274" s="227"/>
      <c r="R274" s="227"/>
      <c r="S274" s="227"/>
      <c r="T274" s="227"/>
      <c r="U274" s="227"/>
      <c r="V274" s="227"/>
      <c r="W274" s="227"/>
      <c r="X274" s="227"/>
      <c r="Y274" s="227"/>
      <c r="Z274" s="227"/>
    </row>
    <row r="275" spans="1:26" ht="14.25">
      <c r="A275" s="236"/>
      <c r="B275" s="227"/>
      <c r="C275" s="227"/>
      <c r="D275" s="227"/>
      <c r="E275" s="227"/>
      <c r="F275" s="227"/>
      <c r="G275" s="227"/>
      <c r="H275" s="227"/>
      <c r="I275" s="227"/>
      <c r="J275" s="227"/>
      <c r="K275" s="227"/>
      <c r="L275" s="227"/>
      <c r="M275" s="227"/>
      <c r="N275" s="227"/>
      <c r="O275" s="227"/>
      <c r="P275" s="227"/>
      <c r="Q275" s="227"/>
      <c r="R275" s="227"/>
      <c r="S275" s="227"/>
      <c r="T275" s="227"/>
      <c r="U275" s="227"/>
      <c r="V275" s="227"/>
      <c r="W275" s="227"/>
      <c r="X275" s="227"/>
      <c r="Y275" s="227"/>
      <c r="Z275" s="227"/>
    </row>
    <row r="276" spans="1:26" ht="14.25">
      <c r="A276" s="236"/>
      <c r="B276" s="227"/>
      <c r="C276" s="227"/>
      <c r="D276" s="227"/>
      <c r="E276" s="227"/>
      <c r="F276" s="227"/>
      <c r="G276" s="227"/>
      <c r="H276" s="227"/>
      <c r="I276" s="227"/>
      <c r="J276" s="227"/>
      <c r="K276" s="227"/>
      <c r="L276" s="227"/>
      <c r="M276" s="227"/>
      <c r="N276" s="227"/>
      <c r="O276" s="227"/>
      <c r="P276" s="227"/>
      <c r="Q276" s="227"/>
      <c r="R276" s="227"/>
      <c r="S276" s="227"/>
      <c r="T276" s="227"/>
      <c r="U276" s="227"/>
      <c r="V276" s="227"/>
      <c r="W276" s="227"/>
      <c r="X276" s="227"/>
      <c r="Y276" s="227"/>
      <c r="Z276" s="227"/>
    </row>
    <row r="277" spans="1:26" ht="14.25">
      <c r="A277" s="236"/>
      <c r="B277" s="227"/>
      <c r="C277" s="227"/>
      <c r="D277" s="227"/>
      <c r="E277" s="227"/>
      <c r="F277" s="227"/>
      <c r="G277" s="227"/>
      <c r="H277" s="227"/>
      <c r="I277" s="227"/>
      <c r="J277" s="227"/>
      <c r="K277" s="227"/>
      <c r="L277" s="227"/>
      <c r="M277" s="227"/>
      <c r="N277" s="227"/>
      <c r="O277" s="227"/>
      <c r="P277" s="227"/>
      <c r="Q277" s="227"/>
      <c r="R277" s="227"/>
      <c r="S277" s="227"/>
      <c r="T277" s="227"/>
      <c r="U277" s="227"/>
      <c r="V277" s="227"/>
      <c r="W277" s="227"/>
      <c r="X277" s="227"/>
      <c r="Y277" s="227"/>
      <c r="Z277" s="227"/>
    </row>
    <row r="278" spans="1:26" ht="14.25">
      <c r="A278" s="236"/>
      <c r="B278" s="227"/>
      <c r="C278" s="227"/>
      <c r="D278" s="227"/>
      <c r="E278" s="227"/>
      <c r="F278" s="227"/>
      <c r="G278" s="227"/>
      <c r="H278" s="227"/>
      <c r="I278" s="227"/>
      <c r="J278" s="227"/>
      <c r="K278" s="227"/>
      <c r="L278" s="227"/>
      <c r="M278" s="227"/>
      <c r="N278" s="227"/>
      <c r="O278" s="227"/>
      <c r="P278" s="227"/>
      <c r="Q278" s="227"/>
      <c r="R278" s="227"/>
      <c r="S278" s="227"/>
      <c r="T278" s="227"/>
      <c r="U278" s="227"/>
      <c r="V278" s="227"/>
      <c r="W278" s="227"/>
      <c r="X278" s="227"/>
      <c r="Y278" s="227"/>
      <c r="Z278" s="227"/>
    </row>
    <row r="279" spans="1:26" ht="14.25">
      <c r="A279" s="236"/>
      <c r="B279" s="227"/>
      <c r="C279" s="227"/>
      <c r="D279" s="227"/>
      <c r="E279" s="227"/>
      <c r="F279" s="227"/>
      <c r="G279" s="227"/>
      <c r="H279" s="227"/>
      <c r="I279" s="227"/>
      <c r="J279" s="227"/>
      <c r="K279" s="227"/>
      <c r="L279" s="227"/>
      <c r="M279" s="227"/>
      <c r="N279" s="227"/>
      <c r="O279" s="227"/>
      <c r="P279" s="227"/>
      <c r="Q279" s="227"/>
      <c r="R279" s="227"/>
      <c r="S279" s="227"/>
      <c r="T279" s="227"/>
      <c r="U279" s="227"/>
      <c r="V279" s="227"/>
      <c r="W279" s="227"/>
      <c r="X279" s="227"/>
      <c r="Y279" s="227"/>
      <c r="Z279" s="227"/>
    </row>
    <row r="280" spans="1:26" ht="14.25">
      <c r="A280" s="236"/>
      <c r="B280" s="227"/>
      <c r="C280" s="227"/>
      <c r="D280" s="227"/>
      <c r="E280" s="227"/>
      <c r="F280" s="227"/>
      <c r="G280" s="227"/>
      <c r="H280" s="227"/>
      <c r="I280" s="227"/>
      <c r="J280" s="227"/>
      <c r="K280" s="227"/>
      <c r="L280" s="227"/>
      <c r="M280" s="227"/>
      <c r="N280" s="227"/>
      <c r="O280" s="227"/>
      <c r="P280" s="227"/>
      <c r="Q280" s="227"/>
      <c r="R280" s="227"/>
      <c r="S280" s="227"/>
      <c r="T280" s="227"/>
      <c r="U280" s="227"/>
      <c r="V280" s="227"/>
      <c r="W280" s="227"/>
      <c r="X280" s="227"/>
      <c r="Y280" s="227"/>
      <c r="Z280" s="227"/>
    </row>
    <row r="281" spans="1:26" ht="14.25">
      <c r="A281" s="236"/>
      <c r="B281" s="227"/>
      <c r="C281" s="227"/>
      <c r="D281" s="227"/>
      <c r="E281" s="227"/>
      <c r="F281" s="227"/>
      <c r="G281" s="227"/>
      <c r="H281" s="227"/>
      <c r="I281" s="227"/>
      <c r="J281" s="227"/>
      <c r="K281" s="227"/>
      <c r="L281" s="227"/>
      <c r="M281" s="227"/>
      <c r="N281" s="227"/>
      <c r="O281" s="227"/>
      <c r="P281" s="227"/>
      <c r="Q281" s="227"/>
      <c r="R281" s="227"/>
      <c r="S281" s="227"/>
      <c r="T281" s="227"/>
      <c r="U281" s="227"/>
      <c r="V281" s="227"/>
      <c r="W281" s="227"/>
      <c r="X281" s="227"/>
      <c r="Y281" s="227"/>
      <c r="Z281" s="227"/>
    </row>
    <row r="282" spans="1:26" ht="14.25">
      <c r="A282" s="236"/>
      <c r="B282" s="227"/>
      <c r="C282" s="227"/>
      <c r="D282" s="227"/>
      <c r="E282" s="227"/>
      <c r="F282" s="227"/>
      <c r="G282" s="227"/>
      <c r="H282" s="227"/>
      <c r="I282" s="227"/>
      <c r="J282" s="227"/>
      <c r="K282" s="227"/>
      <c r="L282" s="227"/>
      <c r="M282" s="227"/>
      <c r="N282" s="227"/>
      <c r="O282" s="227"/>
      <c r="P282" s="227"/>
      <c r="Q282" s="227"/>
      <c r="R282" s="227"/>
      <c r="S282" s="227"/>
      <c r="T282" s="227"/>
      <c r="U282" s="227"/>
      <c r="V282" s="227"/>
      <c r="W282" s="227"/>
      <c r="X282" s="227"/>
      <c r="Y282" s="227"/>
      <c r="Z282" s="227"/>
    </row>
    <row r="283" spans="1:26" ht="14.25">
      <c r="A283" s="236"/>
      <c r="B283" s="227"/>
      <c r="C283" s="227"/>
      <c r="D283" s="227"/>
      <c r="E283" s="227"/>
      <c r="F283" s="227"/>
      <c r="G283" s="227"/>
      <c r="H283" s="227"/>
      <c r="I283" s="227"/>
      <c r="J283" s="227"/>
      <c r="K283" s="227"/>
      <c r="L283" s="227"/>
      <c r="M283" s="227"/>
      <c r="N283" s="227"/>
      <c r="O283" s="227"/>
      <c r="P283" s="227"/>
      <c r="Q283" s="227"/>
      <c r="R283" s="227"/>
      <c r="S283" s="227"/>
      <c r="T283" s="227"/>
      <c r="U283" s="227"/>
      <c r="V283" s="227"/>
      <c r="W283" s="227"/>
      <c r="X283" s="227"/>
      <c r="Y283" s="227"/>
      <c r="Z283" s="227"/>
    </row>
    <row r="284" spans="1:26" ht="14.25">
      <c r="A284" s="236"/>
      <c r="B284" s="227"/>
      <c r="C284" s="227"/>
      <c r="D284" s="227"/>
      <c r="E284" s="227"/>
      <c r="F284" s="227"/>
      <c r="G284" s="227"/>
      <c r="H284" s="227"/>
      <c r="I284" s="227"/>
      <c r="J284" s="227"/>
      <c r="K284" s="227"/>
      <c r="L284" s="227"/>
      <c r="M284" s="227"/>
      <c r="N284" s="227"/>
      <c r="O284" s="227"/>
      <c r="P284" s="227"/>
      <c r="Q284" s="227"/>
      <c r="R284" s="227"/>
      <c r="S284" s="227"/>
      <c r="T284" s="227"/>
      <c r="U284" s="227"/>
      <c r="V284" s="227"/>
      <c r="W284" s="227"/>
      <c r="X284" s="227"/>
      <c r="Y284" s="227"/>
      <c r="Z284" s="227"/>
    </row>
    <row r="285" spans="1:26" ht="14.25">
      <c r="A285" s="236"/>
      <c r="B285" s="227"/>
      <c r="C285" s="227"/>
      <c r="D285" s="227"/>
      <c r="E285" s="227"/>
      <c r="F285" s="227"/>
      <c r="G285" s="227"/>
      <c r="H285" s="227"/>
      <c r="I285" s="227"/>
      <c r="J285" s="227"/>
      <c r="K285" s="227"/>
      <c r="L285" s="227"/>
      <c r="M285" s="227"/>
      <c r="N285" s="227"/>
      <c r="O285" s="227"/>
      <c r="P285" s="227"/>
      <c r="Q285" s="227"/>
      <c r="R285" s="227"/>
      <c r="S285" s="227"/>
      <c r="T285" s="227"/>
      <c r="U285" s="227"/>
      <c r="V285" s="227"/>
      <c r="W285" s="227"/>
      <c r="X285" s="227"/>
      <c r="Y285" s="227"/>
      <c r="Z285" s="227"/>
    </row>
    <row r="286" spans="1:26" ht="14.25">
      <c r="A286" s="236"/>
      <c r="B286" s="227"/>
      <c r="C286" s="227"/>
      <c r="D286" s="227"/>
      <c r="E286" s="227"/>
      <c r="F286" s="227"/>
      <c r="G286" s="227"/>
      <c r="H286" s="227"/>
      <c r="I286" s="227"/>
      <c r="J286" s="227"/>
      <c r="K286" s="227"/>
      <c r="L286" s="227"/>
      <c r="M286" s="227"/>
      <c r="N286" s="227"/>
      <c r="O286" s="227"/>
      <c r="P286" s="227"/>
      <c r="Q286" s="227"/>
      <c r="R286" s="227"/>
      <c r="S286" s="227"/>
      <c r="T286" s="227"/>
      <c r="U286" s="227"/>
      <c r="V286" s="227"/>
      <c r="W286" s="227"/>
      <c r="X286" s="227"/>
      <c r="Y286" s="227"/>
      <c r="Z286" s="227"/>
    </row>
    <row r="287" spans="1:26" ht="14.25">
      <c r="A287" s="236"/>
      <c r="B287" s="227"/>
      <c r="C287" s="227"/>
      <c r="D287" s="227"/>
      <c r="E287" s="227"/>
      <c r="F287" s="227"/>
      <c r="G287" s="227"/>
      <c r="H287" s="227"/>
      <c r="I287" s="227"/>
      <c r="J287" s="227"/>
      <c r="K287" s="227"/>
      <c r="L287" s="227"/>
      <c r="M287" s="227"/>
      <c r="N287" s="227"/>
      <c r="O287" s="227"/>
      <c r="P287" s="227"/>
      <c r="Q287" s="227"/>
      <c r="R287" s="227"/>
      <c r="S287" s="227"/>
      <c r="T287" s="227"/>
      <c r="U287" s="227"/>
      <c r="V287" s="227"/>
      <c r="W287" s="227"/>
      <c r="X287" s="227"/>
      <c r="Y287" s="227"/>
      <c r="Z287" s="227"/>
    </row>
    <row r="288" spans="1:26" ht="14.25">
      <c r="A288" s="236"/>
      <c r="B288" s="227"/>
      <c r="C288" s="227"/>
      <c r="D288" s="227"/>
      <c r="E288" s="227"/>
      <c r="F288" s="227"/>
      <c r="G288" s="227"/>
      <c r="H288" s="227"/>
      <c r="I288" s="227"/>
      <c r="J288" s="227"/>
      <c r="K288" s="227"/>
      <c r="L288" s="227"/>
      <c r="M288" s="227"/>
      <c r="N288" s="227"/>
      <c r="O288" s="227"/>
      <c r="P288" s="227"/>
      <c r="Q288" s="227"/>
      <c r="R288" s="227"/>
      <c r="S288" s="227"/>
      <c r="T288" s="227"/>
      <c r="U288" s="227"/>
      <c r="V288" s="227"/>
      <c r="W288" s="227"/>
      <c r="X288" s="227"/>
      <c r="Y288" s="227"/>
      <c r="Z288" s="227"/>
    </row>
    <row r="289" spans="1:26" ht="14.25">
      <c r="A289" s="236"/>
      <c r="B289" s="227"/>
      <c r="C289" s="227"/>
      <c r="D289" s="227"/>
      <c r="E289" s="227"/>
      <c r="F289" s="227"/>
      <c r="G289" s="227"/>
      <c r="H289" s="227"/>
      <c r="I289" s="227"/>
      <c r="J289" s="227"/>
      <c r="K289" s="227"/>
      <c r="L289" s="227"/>
      <c r="M289" s="227"/>
      <c r="N289" s="227"/>
      <c r="O289" s="227"/>
      <c r="P289" s="227"/>
      <c r="Q289" s="227"/>
      <c r="R289" s="227"/>
      <c r="S289" s="227"/>
      <c r="T289" s="227"/>
      <c r="U289" s="227"/>
      <c r="V289" s="227"/>
      <c r="W289" s="227"/>
      <c r="X289" s="227"/>
      <c r="Y289" s="227"/>
      <c r="Z289" s="227"/>
    </row>
    <row r="290" spans="1:26" ht="14.25">
      <c r="A290" s="236"/>
      <c r="B290" s="227"/>
      <c r="C290" s="227"/>
      <c r="D290" s="227"/>
      <c r="E290" s="227"/>
      <c r="F290" s="227"/>
      <c r="G290" s="227"/>
      <c r="H290" s="227"/>
      <c r="I290" s="227"/>
      <c r="J290" s="227"/>
      <c r="K290" s="227"/>
      <c r="L290" s="227"/>
      <c r="M290" s="227"/>
      <c r="N290" s="227"/>
      <c r="O290" s="227"/>
      <c r="P290" s="227"/>
      <c r="Q290" s="227"/>
      <c r="R290" s="227"/>
      <c r="S290" s="227"/>
      <c r="T290" s="227"/>
      <c r="U290" s="227"/>
      <c r="V290" s="227"/>
      <c r="W290" s="227"/>
      <c r="X290" s="227"/>
      <c r="Y290" s="227"/>
      <c r="Z290" s="227"/>
    </row>
    <row r="291" spans="1:26" ht="14.25">
      <c r="A291" s="236"/>
      <c r="B291" s="227"/>
      <c r="C291" s="227"/>
      <c r="D291" s="227"/>
      <c r="E291" s="227"/>
      <c r="F291" s="227"/>
      <c r="G291" s="227"/>
      <c r="H291" s="227"/>
      <c r="I291" s="227"/>
      <c r="J291" s="227"/>
      <c r="K291" s="227"/>
      <c r="L291" s="227"/>
      <c r="M291" s="227"/>
      <c r="N291" s="227"/>
      <c r="O291" s="227"/>
      <c r="P291" s="227"/>
      <c r="Q291" s="227"/>
      <c r="R291" s="227"/>
      <c r="S291" s="227"/>
      <c r="T291" s="227"/>
      <c r="U291" s="227"/>
      <c r="V291" s="227"/>
      <c r="W291" s="227"/>
      <c r="X291" s="227"/>
      <c r="Y291" s="227"/>
      <c r="Z291" s="227"/>
    </row>
    <row r="292" spans="1:26" ht="14.25">
      <c r="A292" s="236"/>
      <c r="B292" s="227"/>
      <c r="C292" s="227"/>
      <c r="D292" s="227"/>
      <c r="E292" s="227"/>
      <c r="F292" s="227"/>
      <c r="G292" s="227"/>
      <c r="H292" s="227"/>
      <c r="I292" s="227"/>
      <c r="J292" s="227"/>
      <c r="K292" s="227"/>
      <c r="L292" s="227"/>
      <c r="M292" s="227"/>
      <c r="N292" s="227"/>
      <c r="O292" s="227"/>
      <c r="P292" s="227"/>
      <c r="Q292" s="227"/>
      <c r="R292" s="227"/>
      <c r="S292" s="227"/>
      <c r="T292" s="227"/>
      <c r="U292" s="227"/>
      <c r="V292" s="227"/>
      <c r="W292" s="227"/>
      <c r="X292" s="227"/>
      <c r="Y292" s="227"/>
      <c r="Z292" s="227"/>
    </row>
    <row r="293" spans="1:26" ht="14.25">
      <c r="A293" s="236"/>
      <c r="B293" s="227"/>
      <c r="C293" s="227"/>
      <c r="D293" s="227"/>
      <c r="E293" s="227"/>
      <c r="F293" s="227"/>
      <c r="G293" s="227"/>
      <c r="H293" s="227"/>
      <c r="I293" s="227"/>
      <c r="J293" s="227"/>
      <c r="K293" s="227"/>
      <c r="L293" s="227"/>
      <c r="M293" s="227"/>
      <c r="N293" s="227"/>
      <c r="O293" s="227"/>
      <c r="P293" s="227"/>
      <c r="Q293" s="227"/>
      <c r="R293" s="227"/>
      <c r="S293" s="227"/>
      <c r="T293" s="227"/>
      <c r="U293" s="227"/>
      <c r="V293" s="227"/>
      <c r="W293" s="227"/>
      <c r="X293" s="227"/>
      <c r="Y293" s="227"/>
      <c r="Z293" s="227"/>
    </row>
    <row r="294" spans="1:26" ht="14.25">
      <c r="A294" s="236"/>
      <c r="B294" s="227"/>
      <c r="C294" s="227"/>
      <c r="D294" s="227"/>
      <c r="E294" s="227"/>
      <c r="F294" s="227"/>
      <c r="G294" s="227"/>
      <c r="H294" s="227"/>
      <c r="I294" s="227"/>
      <c r="J294" s="227"/>
      <c r="K294" s="227"/>
      <c r="L294" s="227"/>
      <c r="M294" s="227"/>
      <c r="N294" s="227"/>
      <c r="O294" s="227"/>
      <c r="P294" s="227"/>
      <c r="Q294" s="227"/>
      <c r="R294" s="227"/>
      <c r="S294" s="227"/>
      <c r="T294" s="227"/>
      <c r="U294" s="227"/>
      <c r="V294" s="227"/>
      <c r="W294" s="227"/>
      <c r="X294" s="227"/>
      <c r="Y294" s="227"/>
      <c r="Z294" s="227"/>
    </row>
    <row r="295" spans="1:26" ht="14.25">
      <c r="A295" s="236"/>
      <c r="B295" s="227"/>
      <c r="C295" s="227"/>
      <c r="D295" s="227"/>
      <c r="E295" s="227"/>
      <c r="F295" s="227"/>
      <c r="G295" s="227"/>
      <c r="H295" s="227"/>
      <c r="I295" s="227"/>
      <c r="J295" s="227"/>
      <c r="K295" s="227"/>
      <c r="L295" s="227"/>
      <c r="M295" s="227"/>
      <c r="N295" s="227"/>
      <c r="O295" s="227"/>
      <c r="P295" s="227"/>
      <c r="Q295" s="227"/>
      <c r="R295" s="227"/>
      <c r="S295" s="227"/>
      <c r="T295" s="227"/>
      <c r="U295" s="227"/>
      <c r="V295" s="227"/>
      <c r="W295" s="227"/>
      <c r="X295" s="227"/>
      <c r="Y295" s="227"/>
      <c r="Z295" s="227"/>
    </row>
    <row r="296" spans="1:26" ht="14.25">
      <c r="A296" s="236"/>
      <c r="B296" s="227"/>
      <c r="C296" s="227"/>
      <c r="D296" s="227"/>
      <c r="E296" s="227"/>
      <c r="F296" s="227"/>
      <c r="G296" s="227"/>
      <c r="H296" s="227"/>
      <c r="I296" s="227"/>
      <c r="J296" s="227"/>
      <c r="K296" s="227"/>
      <c r="L296" s="227"/>
      <c r="M296" s="227"/>
      <c r="N296" s="227"/>
      <c r="O296" s="227"/>
      <c r="P296" s="227"/>
      <c r="Q296" s="227"/>
      <c r="R296" s="227"/>
      <c r="S296" s="227"/>
      <c r="T296" s="227"/>
      <c r="U296" s="227"/>
      <c r="V296" s="227"/>
      <c r="W296" s="227"/>
      <c r="X296" s="227"/>
      <c r="Y296" s="227"/>
      <c r="Z296" s="227"/>
    </row>
    <row r="297" spans="1:26" ht="14.25">
      <c r="A297" s="236"/>
      <c r="B297" s="227"/>
      <c r="C297" s="227"/>
      <c r="D297" s="227"/>
      <c r="E297" s="227"/>
      <c r="F297" s="227"/>
      <c r="G297" s="227"/>
      <c r="H297" s="227"/>
      <c r="I297" s="227"/>
      <c r="J297" s="227"/>
      <c r="K297" s="227"/>
      <c r="L297" s="227"/>
      <c r="M297" s="227"/>
      <c r="N297" s="227"/>
      <c r="O297" s="227"/>
      <c r="P297" s="227"/>
      <c r="Q297" s="227"/>
      <c r="R297" s="227"/>
      <c r="S297" s="227"/>
      <c r="T297" s="227"/>
      <c r="U297" s="227"/>
      <c r="V297" s="227"/>
      <c r="W297" s="227"/>
      <c r="X297" s="227"/>
      <c r="Y297" s="227"/>
      <c r="Z297" s="227"/>
    </row>
    <row r="298" spans="1:26" ht="14.25">
      <c r="A298" s="236"/>
      <c r="B298" s="227"/>
      <c r="C298" s="227"/>
      <c r="D298" s="227"/>
      <c r="E298" s="227"/>
      <c r="F298" s="227"/>
      <c r="G298" s="227"/>
      <c r="H298" s="227"/>
      <c r="I298" s="227"/>
      <c r="J298" s="227"/>
      <c r="K298" s="227"/>
      <c r="L298" s="227"/>
      <c r="M298" s="227"/>
      <c r="N298" s="227"/>
      <c r="O298" s="227"/>
      <c r="P298" s="227"/>
      <c r="Q298" s="227"/>
      <c r="R298" s="227"/>
      <c r="S298" s="227"/>
      <c r="T298" s="227"/>
      <c r="U298" s="227"/>
      <c r="V298" s="227"/>
      <c r="W298" s="227"/>
      <c r="X298" s="227"/>
      <c r="Y298" s="227"/>
      <c r="Z298" s="227"/>
    </row>
    <row r="299" spans="1:26" ht="14.25">
      <c r="A299" s="236"/>
      <c r="B299" s="227"/>
      <c r="C299" s="227"/>
      <c r="D299" s="227"/>
      <c r="E299" s="227"/>
      <c r="F299" s="227"/>
      <c r="G299" s="227"/>
      <c r="H299" s="227"/>
      <c r="I299" s="227"/>
      <c r="J299" s="227"/>
      <c r="K299" s="227"/>
      <c r="L299" s="227"/>
      <c r="M299" s="227"/>
      <c r="N299" s="227"/>
      <c r="O299" s="227"/>
      <c r="P299" s="227"/>
      <c r="Q299" s="227"/>
      <c r="R299" s="227"/>
      <c r="S299" s="227"/>
      <c r="T299" s="227"/>
      <c r="U299" s="227"/>
      <c r="V299" s="227"/>
      <c r="W299" s="227"/>
      <c r="X299" s="227"/>
      <c r="Y299" s="227"/>
      <c r="Z299" s="227"/>
    </row>
    <row r="300" spans="1:26" ht="14.25">
      <c r="A300" s="236"/>
      <c r="B300" s="227"/>
      <c r="C300" s="227"/>
      <c r="D300" s="227"/>
      <c r="E300" s="227"/>
      <c r="F300" s="227"/>
      <c r="G300" s="227"/>
      <c r="H300" s="227"/>
      <c r="I300" s="227"/>
      <c r="J300" s="227"/>
      <c r="K300" s="227"/>
      <c r="L300" s="227"/>
      <c r="M300" s="227"/>
      <c r="N300" s="227"/>
      <c r="O300" s="227"/>
      <c r="P300" s="227"/>
      <c r="Q300" s="227"/>
      <c r="R300" s="227"/>
      <c r="S300" s="227"/>
      <c r="T300" s="227"/>
      <c r="U300" s="227"/>
      <c r="V300" s="227"/>
      <c r="W300" s="227"/>
      <c r="X300" s="227"/>
      <c r="Y300" s="227"/>
      <c r="Z300" s="227"/>
    </row>
    <row r="301" spans="1:26" ht="14.25">
      <c r="A301" s="236"/>
      <c r="B301" s="227"/>
      <c r="C301" s="227"/>
      <c r="D301" s="227"/>
      <c r="E301" s="227"/>
      <c r="F301" s="227"/>
      <c r="G301" s="227"/>
      <c r="H301" s="227"/>
      <c r="I301" s="227"/>
      <c r="J301" s="227"/>
      <c r="K301" s="227"/>
      <c r="L301" s="227"/>
      <c r="M301" s="227"/>
      <c r="N301" s="227"/>
      <c r="O301" s="227"/>
      <c r="P301" s="227"/>
      <c r="Q301" s="227"/>
      <c r="R301" s="227"/>
      <c r="S301" s="227"/>
      <c r="T301" s="227"/>
      <c r="U301" s="227"/>
      <c r="V301" s="227"/>
      <c r="W301" s="227"/>
      <c r="X301" s="227"/>
      <c r="Y301" s="227"/>
      <c r="Z301" s="227"/>
    </row>
    <row r="302" spans="1:26" ht="14.25">
      <c r="A302" s="236"/>
      <c r="B302" s="227"/>
      <c r="C302" s="227"/>
      <c r="D302" s="227"/>
      <c r="E302" s="227"/>
      <c r="F302" s="227"/>
      <c r="G302" s="227"/>
      <c r="H302" s="227"/>
      <c r="I302" s="227"/>
      <c r="J302" s="227"/>
      <c r="K302" s="227"/>
      <c r="L302" s="227"/>
      <c r="M302" s="227"/>
      <c r="N302" s="227"/>
      <c r="O302" s="227"/>
      <c r="P302" s="227"/>
      <c r="Q302" s="227"/>
      <c r="R302" s="227"/>
      <c r="S302" s="227"/>
      <c r="T302" s="227"/>
      <c r="U302" s="227"/>
      <c r="V302" s="227"/>
      <c r="W302" s="227"/>
      <c r="X302" s="227"/>
      <c r="Y302" s="227"/>
      <c r="Z302" s="227"/>
    </row>
    <row r="303" spans="1:26" ht="14.25">
      <c r="A303" s="236"/>
      <c r="B303" s="227"/>
      <c r="C303" s="227"/>
      <c r="D303" s="227"/>
      <c r="E303" s="227"/>
      <c r="F303" s="227"/>
      <c r="G303" s="227"/>
      <c r="H303" s="227"/>
      <c r="I303" s="227"/>
      <c r="J303" s="227"/>
      <c r="K303" s="227"/>
      <c r="L303" s="227"/>
      <c r="M303" s="227"/>
      <c r="N303" s="227"/>
      <c r="O303" s="227"/>
      <c r="P303" s="227"/>
      <c r="Q303" s="227"/>
      <c r="R303" s="227"/>
      <c r="S303" s="227"/>
      <c r="T303" s="227"/>
      <c r="U303" s="227"/>
      <c r="V303" s="227"/>
      <c r="W303" s="227"/>
      <c r="X303" s="227"/>
      <c r="Y303" s="227"/>
      <c r="Z303" s="227"/>
    </row>
    <row r="304" spans="1:26" ht="14.25">
      <c r="A304" s="236"/>
      <c r="B304" s="227"/>
      <c r="C304" s="227"/>
      <c r="D304" s="227"/>
      <c r="E304" s="227"/>
      <c r="F304" s="227"/>
      <c r="G304" s="227"/>
      <c r="H304" s="227"/>
      <c r="I304" s="227"/>
      <c r="J304" s="227"/>
      <c r="K304" s="227"/>
      <c r="L304" s="227"/>
      <c r="M304" s="227"/>
      <c r="N304" s="227"/>
      <c r="O304" s="227"/>
      <c r="P304" s="227"/>
      <c r="Q304" s="227"/>
      <c r="R304" s="227"/>
      <c r="S304" s="227"/>
      <c r="T304" s="227"/>
      <c r="U304" s="227"/>
      <c r="V304" s="227"/>
      <c r="W304" s="227"/>
      <c r="X304" s="227"/>
      <c r="Y304" s="227"/>
      <c r="Z304" s="227"/>
    </row>
    <row r="305" spans="1:26" ht="14.25">
      <c r="A305" s="236"/>
      <c r="B305" s="227"/>
      <c r="C305" s="227"/>
      <c r="D305" s="227"/>
      <c r="E305" s="227"/>
      <c r="F305" s="227"/>
      <c r="G305" s="227"/>
      <c r="H305" s="227"/>
      <c r="I305" s="227"/>
      <c r="J305" s="227"/>
      <c r="K305" s="227"/>
      <c r="L305" s="227"/>
      <c r="M305" s="227"/>
      <c r="N305" s="227"/>
      <c r="O305" s="227"/>
      <c r="P305" s="227"/>
      <c r="Q305" s="227"/>
      <c r="R305" s="227"/>
      <c r="S305" s="227"/>
      <c r="T305" s="227"/>
      <c r="U305" s="227"/>
      <c r="V305" s="227"/>
      <c r="W305" s="227"/>
      <c r="X305" s="227"/>
      <c r="Y305" s="227"/>
      <c r="Z305" s="227"/>
    </row>
    <row r="306" spans="1:26" ht="14.25">
      <c r="A306" s="236"/>
      <c r="B306" s="227"/>
      <c r="C306" s="227"/>
      <c r="D306" s="227"/>
      <c r="E306" s="227"/>
      <c r="F306" s="227"/>
      <c r="G306" s="227"/>
      <c r="H306" s="227"/>
      <c r="I306" s="227"/>
      <c r="J306" s="227"/>
      <c r="K306" s="227"/>
      <c r="L306" s="227"/>
      <c r="M306" s="227"/>
      <c r="N306" s="227"/>
      <c r="O306" s="227"/>
      <c r="P306" s="227"/>
      <c r="Q306" s="227"/>
      <c r="R306" s="227"/>
      <c r="S306" s="227"/>
      <c r="T306" s="227"/>
      <c r="U306" s="227"/>
      <c r="V306" s="227"/>
      <c r="W306" s="227"/>
      <c r="X306" s="227"/>
      <c r="Y306" s="227"/>
      <c r="Z306" s="227"/>
    </row>
    <row r="307" spans="1:26" ht="14.25">
      <c r="A307" s="236"/>
      <c r="B307" s="227"/>
      <c r="C307" s="227"/>
      <c r="D307" s="227"/>
      <c r="E307" s="227"/>
      <c r="F307" s="227"/>
      <c r="G307" s="227"/>
      <c r="H307" s="227"/>
      <c r="I307" s="227"/>
      <c r="J307" s="227"/>
      <c r="K307" s="227"/>
      <c r="L307" s="227"/>
      <c r="M307" s="227"/>
      <c r="N307" s="227"/>
      <c r="O307" s="227"/>
      <c r="P307" s="227"/>
      <c r="Q307" s="227"/>
      <c r="R307" s="227"/>
      <c r="S307" s="227"/>
      <c r="T307" s="227"/>
      <c r="U307" s="227"/>
      <c r="V307" s="227"/>
      <c r="W307" s="227"/>
      <c r="X307" s="227"/>
      <c r="Y307" s="227"/>
      <c r="Z307" s="227"/>
    </row>
    <row r="308" spans="1:26" ht="14.25">
      <c r="A308" s="236"/>
      <c r="B308" s="227"/>
      <c r="C308" s="227"/>
      <c r="D308" s="227"/>
      <c r="E308" s="227"/>
      <c r="F308" s="227"/>
      <c r="G308" s="227"/>
      <c r="H308" s="227"/>
      <c r="I308" s="227"/>
      <c r="J308" s="227"/>
      <c r="K308" s="227"/>
      <c r="L308" s="227"/>
      <c r="M308" s="227"/>
      <c r="N308" s="227"/>
      <c r="O308" s="227"/>
      <c r="P308" s="227"/>
      <c r="Q308" s="227"/>
      <c r="R308" s="227"/>
      <c r="S308" s="227"/>
      <c r="T308" s="227"/>
      <c r="U308" s="227"/>
      <c r="V308" s="227"/>
      <c r="W308" s="227"/>
      <c r="X308" s="227"/>
      <c r="Y308" s="227"/>
      <c r="Z308" s="227"/>
    </row>
    <row r="309" spans="1:26" ht="14.25">
      <c r="A309" s="236"/>
      <c r="B309" s="227"/>
      <c r="C309" s="227"/>
      <c r="D309" s="227"/>
      <c r="E309" s="227"/>
      <c r="F309" s="227"/>
      <c r="G309" s="227"/>
      <c r="H309" s="227"/>
      <c r="I309" s="227"/>
      <c r="J309" s="227"/>
      <c r="K309" s="227"/>
      <c r="L309" s="227"/>
      <c r="M309" s="227"/>
      <c r="N309" s="227"/>
      <c r="O309" s="227"/>
      <c r="P309" s="227"/>
      <c r="Q309" s="227"/>
      <c r="R309" s="227"/>
      <c r="S309" s="227"/>
      <c r="T309" s="227"/>
      <c r="U309" s="227"/>
      <c r="V309" s="227"/>
      <c r="W309" s="227"/>
      <c r="X309" s="227"/>
      <c r="Y309" s="227"/>
      <c r="Z309" s="227"/>
    </row>
    <row r="310" spans="1:26" ht="14.25">
      <c r="A310" s="236"/>
      <c r="B310" s="227"/>
      <c r="C310" s="227"/>
      <c r="D310" s="227"/>
      <c r="E310" s="227"/>
      <c r="F310" s="227"/>
      <c r="G310" s="227"/>
      <c r="H310" s="227"/>
      <c r="I310" s="227"/>
      <c r="J310" s="227"/>
      <c r="K310" s="227"/>
      <c r="L310" s="227"/>
      <c r="M310" s="227"/>
      <c r="N310" s="227"/>
      <c r="O310" s="227"/>
      <c r="P310" s="227"/>
      <c r="Q310" s="227"/>
      <c r="R310" s="227"/>
      <c r="S310" s="227"/>
      <c r="T310" s="227"/>
      <c r="U310" s="227"/>
      <c r="V310" s="227"/>
      <c r="W310" s="227"/>
      <c r="X310" s="227"/>
      <c r="Y310" s="227"/>
      <c r="Z310" s="227"/>
    </row>
    <row r="311" spans="1:26" ht="14.25">
      <c r="A311" s="236"/>
      <c r="B311" s="227"/>
      <c r="C311" s="227"/>
      <c r="D311" s="227"/>
      <c r="E311" s="227"/>
      <c r="F311" s="227"/>
      <c r="G311" s="227"/>
      <c r="H311" s="227"/>
      <c r="I311" s="227"/>
      <c r="J311" s="227"/>
      <c r="K311" s="227"/>
      <c r="L311" s="227"/>
      <c r="M311" s="227"/>
      <c r="N311" s="227"/>
      <c r="O311" s="227"/>
      <c r="P311" s="227"/>
      <c r="Q311" s="227"/>
      <c r="R311" s="227"/>
      <c r="S311" s="227"/>
      <c r="T311" s="227"/>
      <c r="U311" s="227"/>
      <c r="V311" s="227"/>
      <c r="W311" s="227"/>
      <c r="X311" s="227"/>
      <c r="Y311" s="227"/>
      <c r="Z311" s="227"/>
    </row>
    <row r="312" spans="1:26" ht="14.25">
      <c r="A312" s="236"/>
      <c r="B312" s="227"/>
      <c r="C312" s="227"/>
      <c r="D312" s="227"/>
      <c r="E312" s="227"/>
      <c r="F312" s="227"/>
      <c r="G312" s="227"/>
      <c r="H312" s="227"/>
      <c r="I312" s="227"/>
      <c r="J312" s="227"/>
      <c r="K312" s="227"/>
      <c r="L312" s="227"/>
      <c r="M312" s="227"/>
      <c r="N312" s="227"/>
      <c r="O312" s="227"/>
      <c r="P312" s="227"/>
      <c r="Q312" s="227"/>
      <c r="R312" s="227"/>
      <c r="S312" s="227"/>
      <c r="T312" s="227"/>
      <c r="U312" s="227"/>
      <c r="V312" s="227"/>
      <c r="W312" s="227"/>
      <c r="X312" s="227"/>
      <c r="Y312" s="227"/>
      <c r="Z312" s="227"/>
    </row>
    <row r="313" spans="1:26" ht="14.25">
      <c r="A313" s="236"/>
      <c r="B313" s="227"/>
      <c r="C313" s="227"/>
      <c r="D313" s="227"/>
      <c r="E313" s="227"/>
      <c r="F313" s="227"/>
      <c r="G313" s="227"/>
      <c r="H313" s="227"/>
      <c r="I313" s="227"/>
      <c r="J313" s="227"/>
      <c r="K313" s="227"/>
      <c r="L313" s="227"/>
      <c r="M313" s="227"/>
      <c r="N313" s="227"/>
      <c r="O313" s="227"/>
      <c r="P313" s="227"/>
      <c r="Q313" s="227"/>
      <c r="R313" s="227"/>
      <c r="S313" s="227"/>
      <c r="T313" s="227"/>
      <c r="U313" s="227"/>
      <c r="V313" s="227"/>
      <c r="W313" s="227"/>
      <c r="X313" s="227"/>
      <c r="Y313" s="227"/>
      <c r="Z313" s="227"/>
    </row>
    <row r="314" spans="1:26" ht="14.25">
      <c r="A314" s="236"/>
      <c r="B314" s="227"/>
      <c r="C314" s="227"/>
      <c r="D314" s="227"/>
      <c r="E314" s="227"/>
      <c r="F314" s="227"/>
      <c r="G314" s="227"/>
      <c r="H314" s="227"/>
      <c r="I314" s="227"/>
      <c r="J314" s="227"/>
      <c r="K314" s="227"/>
      <c r="L314" s="227"/>
      <c r="M314" s="227"/>
      <c r="N314" s="227"/>
      <c r="O314" s="227"/>
      <c r="P314" s="227"/>
      <c r="Q314" s="227"/>
      <c r="R314" s="227"/>
      <c r="S314" s="227"/>
      <c r="T314" s="227"/>
      <c r="U314" s="227"/>
      <c r="V314" s="227"/>
      <c r="W314" s="227"/>
      <c r="X314" s="227"/>
      <c r="Y314" s="227"/>
      <c r="Z314" s="227"/>
    </row>
    <row r="315" spans="1:26" ht="14.25">
      <c r="A315" s="236"/>
      <c r="B315" s="227"/>
      <c r="C315" s="227"/>
      <c r="D315" s="227"/>
      <c r="E315" s="227"/>
      <c r="F315" s="227"/>
      <c r="G315" s="227"/>
      <c r="H315" s="227"/>
      <c r="I315" s="227"/>
      <c r="J315" s="227"/>
      <c r="K315" s="227"/>
      <c r="L315" s="227"/>
      <c r="M315" s="227"/>
      <c r="N315" s="227"/>
      <c r="O315" s="227"/>
      <c r="P315" s="227"/>
      <c r="Q315" s="227"/>
      <c r="R315" s="227"/>
      <c r="S315" s="227"/>
      <c r="T315" s="227"/>
      <c r="U315" s="227"/>
      <c r="V315" s="227"/>
      <c r="W315" s="227"/>
      <c r="X315" s="227"/>
      <c r="Y315" s="227"/>
      <c r="Z315" s="227"/>
    </row>
    <row r="316" spans="1:26" ht="14.25">
      <c r="A316" s="236"/>
      <c r="B316" s="227"/>
      <c r="C316" s="227"/>
      <c r="D316" s="227"/>
      <c r="E316" s="227"/>
      <c r="F316" s="227"/>
      <c r="G316" s="227"/>
      <c r="H316" s="227"/>
      <c r="I316" s="227"/>
      <c r="J316" s="227"/>
      <c r="K316" s="227"/>
      <c r="L316" s="227"/>
      <c r="M316" s="227"/>
      <c r="N316" s="227"/>
      <c r="O316" s="227"/>
      <c r="P316" s="227"/>
      <c r="Q316" s="227"/>
      <c r="R316" s="227"/>
      <c r="S316" s="227"/>
      <c r="T316" s="227"/>
      <c r="U316" s="227"/>
      <c r="V316" s="227"/>
      <c r="W316" s="227"/>
      <c r="X316" s="227"/>
      <c r="Y316" s="227"/>
      <c r="Z316" s="227"/>
    </row>
    <row r="317" spans="1:26" ht="14.25">
      <c r="A317" s="236"/>
      <c r="B317" s="227"/>
      <c r="C317" s="227"/>
      <c r="D317" s="227"/>
      <c r="E317" s="227"/>
      <c r="F317" s="227"/>
      <c r="G317" s="227"/>
      <c r="H317" s="227"/>
      <c r="I317" s="227"/>
      <c r="J317" s="227"/>
      <c r="K317" s="227"/>
      <c r="L317" s="227"/>
      <c r="M317" s="227"/>
      <c r="N317" s="227"/>
      <c r="O317" s="227"/>
      <c r="P317" s="227"/>
      <c r="Q317" s="227"/>
      <c r="R317" s="227"/>
      <c r="S317" s="227"/>
      <c r="T317" s="227"/>
      <c r="U317" s="227"/>
      <c r="V317" s="227"/>
      <c r="W317" s="227"/>
      <c r="X317" s="227"/>
      <c r="Y317" s="227"/>
      <c r="Z317" s="227"/>
    </row>
    <row r="318" spans="1:26" ht="14.25">
      <c r="A318" s="236"/>
      <c r="B318" s="227"/>
      <c r="C318" s="227"/>
      <c r="D318" s="227"/>
      <c r="E318" s="227"/>
      <c r="F318" s="227"/>
      <c r="G318" s="227"/>
      <c r="H318" s="227"/>
      <c r="I318" s="227"/>
      <c r="J318" s="227"/>
      <c r="K318" s="227"/>
      <c r="L318" s="227"/>
      <c r="M318" s="227"/>
      <c r="N318" s="227"/>
      <c r="O318" s="227"/>
      <c r="P318" s="227"/>
      <c r="Q318" s="227"/>
      <c r="R318" s="227"/>
      <c r="S318" s="227"/>
      <c r="T318" s="227"/>
      <c r="U318" s="227"/>
      <c r="V318" s="227"/>
      <c r="W318" s="227"/>
      <c r="X318" s="227"/>
      <c r="Y318" s="227"/>
      <c r="Z318" s="227"/>
    </row>
    <row r="319" spans="1:26" ht="14.25">
      <c r="A319" s="236"/>
      <c r="B319" s="227"/>
      <c r="C319" s="227"/>
      <c r="D319" s="227"/>
      <c r="E319" s="227"/>
      <c r="F319" s="227"/>
      <c r="G319" s="227"/>
      <c r="H319" s="227"/>
      <c r="I319" s="227"/>
      <c r="J319" s="227"/>
      <c r="K319" s="227"/>
      <c r="L319" s="227"/>
      <c r="M319" s="227"/>
      <c r="N319" s="227"/>
      <c r="O319" s="227"/>
      <c r="P319" s="227"/>
      <c r="Q319" s="227"/>
      <c r="R319" s="227"/>
      <c r="S319" s="227"/>
      <c r="T319" s="227"/>
      <c r="U319" s="227"/>
      <c r="V319" s="227"/>
      <c r="W319" s="227"/>
      <c r="X319" s="227"/>
      <c r="Y319" s="227"/>
      <c r="Z319" s="227"/>
    </row>
    <row r="320" spans="1:26" ht="14.25">
      <c r="A320" s="236"/>
      <c r="B320" s="227"/>
      <c r="C320" s="227"/>
      <c r="D320" s="227"/>
      <c r="E320" s="227"/>
      <c r="F320" s="227"/>
      <c r="G320" s="227"/>
      <c r="H320" s="227"/>
      <c r="I320" s="227"/>
      <c r="J320" s="227"/>
      <c r="K320" s="227"/>
      <c r="L320" s="227"/>
      <c r="M320" s="227"/>
      <c r="N320" s="227"/>
      <c r="O320" s="227"/>
      <c r="P320" s="227"/>
      <c r="Q320" s="227"/>
      <c r="R320" s="227"/>
      <c r="S320" s="227"/>
      <c r="T320" s="227"/>
      <c r="U320" s="227"/>
      <c r="V320" s="227"/>
      <c r="W320" s="227"/>
      <c r="X320" s="227"/>
      <c r="Y320" s="227"/>
      <c r="Z320" s="227"/>
    </row>
    <row r="321" spans="1:26" ht="14.25">
      <c r="A321" s="236"/>
      <c r="B321" s="227"/>
      <c r="C321" s="227"/>
      <c r="D321" s="227"/>
      <c r="E321" s="227"/>
      <c r="F321" s="227"/>
      <c r="G321" s="227"/>
      <c r="H321" s="227"/>
      <c r="I321" s="227"/>
      <c r="J321" s="227"/>
      <c r="K321" s="227"/>
      <c r="L321" s="227"/>
      <c r="M321" s="227"/>
      <c r="N321" s="227"/>
      <c r="O321" s="227"/>
      <c r="P321" s="227"/>
      <c r="Q321" s="227"/>
      <c r="R321" s="227"/>
      <c r="S321" s="227"/>
      <c r="T321" s="227"/>
      <c r="U321" s="227"/>
      <c r="V321" s="227"/>
      <c r="W321" s="227"/>
      <c r="X321" s="227"/>
      <c r="Y321" s="227"/>
      <c r="Z321" s="227"/>
    </row>
    <row r="322" spans="1:26" ht="14.25">
      <c r="A322" s="236"/>
      <c r="B322" s="227"/>
      <c r="C322" s="227"/>
      <c r="D322" s="227"/>
      <c r="E322" s="227"/>
      <c r="F322" s="227"/>
      <c r="G322" s="227"/>
      <c r="H322" s="227"/>
      <c r="I322" s="227"/>
      <c r="J322" s="227"/>
      <c r="K322" s="227"/>
      <c r="L322" s="227"/>
      <c r="M322" s="227"/>
      <c r="N322" s="227"/>
      <c r="O322" s="227"/>
      <c r="P322" s="227"/>
      <c r="Q322" s="227"/>
      <c r="R322" s="227"/>
      <c r="S322" s="227"/>
      <c r="T322" s="227"/>
      <c r="U322" s="227"/>
      <c r="V322" s="227"/>
      <c r="W322" s="227"/>
      <c r="X322" s="227"/>
      <c r="Y322" s="227"/>
      <c r="Z322" s="227"/>
    </row>
    <row r="323" spans="1:26" ht="14.25">
      <c r="A323" s="236"/>
      <c r="B323" s="227"/>
      <c r="C323" s="227"/>
      <c r="D323" s="227"/>
      <c r="E323" s="227"/>
      <c r="F323" s="227"/>
      <c r="G323" s="227"/>
      <c r="H323" s="227"/>
      <c r="I323" s="227"/>
      <c r="J323" s="227"/>
      <c r="K323" s="227"/>
      <c r="L323" s="227"/>
      <c r="M323" s="227"/>
      <c r="N323" s="227"/>
      <c r="O323" s="227"/>
      <c r="P323" s="227"/>
      <c r="Q323" s="227"/>
      <c r="R323" s="227"/>
      <c r="S323" s="227"/>
      <c r="T323" s="227"/>
      <c r="U323" s="227"/>
      <c r="V323" s="227"/>
      <c r="W323" s="227"/>
      <c r="X323" s="227"/>
      <c r="Y323" s="227"/>
      <c r="Z323" s="227"/>
    </row>
    <row r="324" spans="1:26" ht="14.25">
      <c r="A324" s="236"/>
      <c r="B324" s="227"/>
      <c r="C324" s="227"/>
      <c r="D324" s="227"/>
      <c r="E324" s="227"/>
      <c r="F324" s="227"/>
      <c r="G324" s="227"/>
      <c r="H324" s="227"/>
      <c r="I324" s="227"/>
      <c r="J324" s="227"/>
      <c r="K324" s="227"/>
      <c r="L324" s="227"/>
      <c r="M324" s="227"/>
      <c r="N324" s="227"/>
      <c r="O324" s="227"/>
      <c r="P324" s="227"/>
      <c r="Q324" s="227"/>
      <c r="R324" s="227"/>
      <c r="S324" s="227"/>
      <c r="T324" s="227"/>
      <c r="U324" s="227"/>
      <c r="V324" s="227"/>
      <c r="W324" s="227"/>
      <c r="X324" s="227"/>
      <c r="Y324" s="227"/>
      <c r="Z324" s="227"/>
    </row>
    <row r="325" spans="1:26" ht="14.25">
      <c r="A325" s="236"/>
      <c r="B325" s="227"/>
      <c r="C325" s="227"/>
      <c r="D325" s="227"/>
      <c r="E325" s="227"/>
      <c r="F325" s="227"/>
      <c r="G325" s="227"/>
      <c r="H325" s="227"/>
      <c r="I325" s="227"/>
      <c r="J325" s="227"/>
      <c r="K325" s="227"/>
      <c r="L325" s="227"/>
      <c r="M325" s="227"/>
      <c r="N325" s="227"/>
      <c r="O325" s="227"/>
      <c r="P325" s="227"/>
      <c r="Q325" s="227"/>
      <c r="R325" s="227"/>
      <c r="S325" s="227"/>
      <c r="T325" s="227"/>
      <c r="U325" s="227"/>
      <c r="V325" s="227"/>
      <c r="W325" s="227"/>
      <c r="X325" s="227"/>
      <c r="Y325" s="227"/>
      <c r="Z325" s="227"/>
    </row>
    <row r="326" spans="1:26" ht="14.25">
      <c r="A326" s="236"/>
      <c r="B326" s="227"/>
      <c r="C326" s="227"/>
      <c r="D326" s="227"/>
      <c r="E326" s="227"/>
      <c r="F326" s="227"/>
      <c r="G326" s="227"/>
      <c r="H326" s="227"/>
      <c r="I326" s="227"/>
      <c r="J326" s="227"/>
      <c r="K326" s="227"/>
      <c r="L326" s="227"/>
      <c r="M326" s="227"/>
      <c r="N326" s="227"/>
      <c r="O326" s="227"/>
      <c r="P326" s="227"/>
      <c r="Q326" s="227"/>
      <c r="R326" s="227"/>
      <c r="S326" s="227"/>
      <c r="T326" s="227"/>
      <c r="U326" s="227"/>
      <c r="V326" s="227"/>
      <c r="W326" s="227"/>
      <c r="X326" s="227"/>
      <c r="Y326" s="227"/>
      <c r="Z326" s="227"/>
    </row>
    <row r="327" spans="1:26" ht="14.25">
      <c r="A327" s="236"/>
      <c r="B327" s="227"/>
      <c r="C327" s="227"/>
      <c r="D327" s="227"/>
      <c r="E327" s="227"/>
      <c r="F327" s="227"/>
      <c r="G327" s="227"/>
      <c r="H327" s="227"/>
      <c r="I327" s="227"/>
      <c r="J327" s="227"/>
      <c r="K327" s="227"/>
      <c r="L327" s="227"/>
      <c r="M327" s="227"/>
      <c r="N327" s="227"/>
      <c r="O327" s="227"/>
      <c r="P327" s="227"/>
      <c r="Q327" s="227"/>
      <c r="R327" s="227"/>
      <c r="S327" s="227"/>
      <c r="T327" s="227"/>
      <c r="U327" s="227"/>
      <c r="V327" s="227"/>
      <c r="W327" s="227"/>
      <c r="X327" s="227"/>
      <c r="Y327" s="227"/>
      <c r="Z327" s="227"/>
    </row>
    <row r="328" spans="1:26" ht="14.25">
      <c r="A328" s="236"/>
      <c r="B328" s="227"/>
      <c r="C328" s="227"/>
      <c r="D328" s="227"/>
      <c r="E328" s="227"/>
      <c r="F328" s="227"/>
      <c r="G328" s="227"/>
      <c r="H328" s="227"/>
      <c r="I328" s="227"/>
      <c r="J328" s="227"/>
      <c r="K328" s="227"/>
      <c r="L328" s="227"/>
      <c r="M328" s="227"/>
      <c r="N328" s="227"/>
      <c r="O328" s="227"/>
      <c r="P328" s="227"/>
      <c r="Q328" s="227"/>
      <c r="R328" s="227"/>
      <c r="S328" s="227"/>
      <c r="T328" s="227"/>
      <c r="U328" s="227"/>
      <c r="V328" s="227"/>
      <c r="W328" s="227"/>
      <c r="X328" s="227"/>
      <c r="Y328" s="227"/>
      <c r="Z328" s="227"/>
    </row>
    <row r="329" spans="1:26" ht="14.25">
      <c r="A329" s="236"/>
      <c r="B329" s="227"/>
      <c r="C329" s="227"/>
      <c r="D329" s="227"/>
      <c r="E329" s="227"/>
      <c r="F329" s="227"/>
      <c r="G329" s="227"/>
      <c r="H329" s="227"/>
      <c r="I329" s="227"/>
      <c r="J329" s="227"/>
      <c r="K329" s="227"/>
      <c r="L329" s="227"/>
      <c r="M329" s="227"/>
      <c r="N329" s="227"/>
      <c r="O329" s="227"/>
      <c r="P329" s="227"/>
      <c r="Q329" s="227"/>
      <c r="R329" s="227"/>
      <c r="S329" s="227"/>
      <c r="T329" s="227"/>
      <c r="U329" s="227"/>
      <c r="V329" s="227"/>
      <c r="W329" s="227"/>
      <c r="X329" s="227"/>
      <c r="Y329" s="227"/>
      <c r="Z329" s="227"/>
    </row>
    <row r="330" spans="1:26" ht="14.25">
      <c r="A330" s="236"/>
      <c r="B330" s="227"/>
      <c r="C330" s="227"/>
      <c r="D330" s="227"/>
      <c r="E330" s="227"/>
      <c r="F330" s="227"/>
      <c r="G330" s="227"/>
      <c r="H330" s="227"/>
      <c r="I330" s="227"/>
      <c r="J330" s="227"/>
      <c r="K330" s="227"/>
      <c r="L330" s="227"/>
      <c r="M330" s="227"/>
      <c r="N330" s="227"/>
      <c r="O330" s="227"/>
      <c r="P330" s="227"/>
      <c r="Q330" s="227"/>
      <c r="R330" s="227"/>
      <c r="S330" s="227"/>
      <c r="T330" s="227"/>
      <c r="U330" s="227"/>
      <c r="V330" s="227"/>
      <c r="W330" s="227"/>
      <c r="X330" s="227"/>
      <c r="Y330" s="227"/>
      <c r="Z330" s="227"/>
    </row>
    <row r="331" spans="1:26" ht="14.25">
      <c r="A331" s="236"/>
      <c r="B331" s="227"/>
      <c r="C331" s="227"/>
      <c r="D331" s="227"/>
      <c r="E331" s="227"/>
      <c r="F331" s="227"/>
      <c r="G331" s="227"/>
      <c r="H331" s="227"/>
      <c r="I331" s="227"/>
      <c r="J331" s="227"/>
      <c r="K331" s="227"/>
      <c r="L331" s="227"/>
      <c r="M331" s="227"/>
      <c r="N331" s="227"/>
      <c r="O331" s="227"/>
      <c r="P331" s="227"/>
      <c r="Q331" s="227"/>
      <c r="R331" s="227"/>
      <c r="S331" s="227"/>
      <c r="T331" s="227"/>
      <c r="U331" s="227"/>
      <c r="V331" s="227"/>
      <c r="W331" s="227"/>
      <c r="X331" s="227"/>
      <c r="Y331" s="227"/>
      <c r="Z331" s="227"/>
    </row>
    <row r="332" spans="1:26" ht="14.25">
      <c r="A332" s="236"/>
      <c r="B332" s="227"/>
      <c r="C332" s="227"/>
      <c r="D332" s="227"/>
      <c r="E332" s="227"/>
      <c r="F332" s="227"/>
      <c r="G332" s="227"/>
      <c r="H332" s="227"/>
      <c r="I332" s="227"/>
      <c r="J332" s="227"/>
      <c r="K332" s="227"/>
      <c r="L332" s="227"/>
      <c r="M332" s="227"/>
      <c r="N332" s="227"/>
      <c r="O332" s="227"/>
      <c r="P332" s="227"/>
      <c r="Q332" s="227"/>
      <c r="R332" s="227"/>
      <c r="S332" s="227"/>
      <c r="T332" s="227"/>
      <c r="U332" s="227"/>
      <c r="V332" s="227"/>
      <c r="W332" s="227"/>
      <c r="X332" s="227"/>
      <c r="Y332" s="227"/>
      <c r="Z332" s="227"/>
    </row>
    <row r="333" spans="1:26" ht="14.25">
      <c r="A333" s="236"/>
      <c r="B333" s="227"/>
      <c r="C333" s="227"/>
      <c r="D333" s="227"/>
      <c r="E333" s="227"/>
      <c r="F333" s="227"/>
      <c r="G333" s="227"/>
      <c r="H333" s="227"/>
      <c r="I333" s="227"/>
      <c r="J333" s="227"/>
      <c r="K333" s="227"/>
      <c r="L333" s="227"/>
      <c r="M333" s="227"/>
      <c r="N333" s="227"/>
      <c r="O333" s="227"/>
      <c r="P333" s="227"/>
      <c r="Q333" s="227"/>
      <c r="R333" s="227"/>
      <c r="S333" s="227"/>
      <c r="T333" s="227"/>
      <c r="U333" s="227"/>
      <c r="V333" s="227"/>
      <c r="W333" s="227"/>
      <c r="X333" s="227"/>
      <c r="Y333" s="227"/>
      <c r="Z333" s="227"/>
    </row>
    <row r="334" spans="1:26" ht="14.25">
      <c r="A334" s="236"/>
      <c r="B334" s="227"/>
      <c r="C334" s="227"/>
      <c r="D334" s="227"/>
      <c r="E334" s="227"/>
      <c r="F334" s="227"/>
      <c r="G334" s="227"/>
      <c r="H334" s="227"/>
      <c r="I334" s="227"/>
      <c r="J334" s="227"/>
      <c r="K334" s="227"/>
      <c r="L334" s="227"/>
      <c r="M334" s="227"/>
      <c r="N334" s="227"/>
      <c r="O334" s="227"/>
      <c r="P334" s="227"/>
      <c r="Q334" s="227"/>
      <c r="R334" s="227"/>
      <c r="S334" s="227"/>
      <c r="T334" s="227"/>
      <c r="U334" s="227"/>
      <c r="V334" s="227"/>
      <c r="W334" s="227"/>
      <c r="X334" s="227"/>
      <c r="Y334" s="227"/>
      <c r="Z334" s="227"/>
    </row>
    <row r="335" spans="1:26" ht="14.25">
      <c r="A335" s="236"/>
      <c r="B335" s="227"/>
      <c r="C335" s="227"/>
      <c r="D335" s="227"/>
      <c r="E335" s="227"/>
      <c r="F335" s="227"/>
      <c r="G335" s="227"/>
      <c r="H335" s="227"/>
      <c r="I335" s="227"/>
      <c r="J335" s="227"/>
      <c r="K335" s="227"/>
      <c r="L335" s="227"/>
      <c r="M335" s="227"/>
      <c r="N335" s="227"/>
      <c r="O335" s="227"/>
      <c r="P335" s="227"/>
      <c r="Q335" s="227"/>
      <c r="R335" s="227"/>
      <c r="S335" s="227"/>
      <c r="T335" s="227"/>
      <c r="U335" s="227"/>
      <c r="V335" s="227"/>
      <c r="W335" s="227"/>
      <c r="X335" s="227"/>
      <c r="Y335" s="227"/>
      <c r="Z335" s="227"/>
    </row>
    <row r="336" spans="1:26" ht="14.25">
      <c r="A336" s="236"/>
      <c r="B336" s="227"/>
      <c r="C336" s="227"/>
      <c r="D336" s="227"/>
      <c r="E336" s="227"/>
      <c r="F336" s="227"/>
      <c r="G336" s="227"/>
      <c r="H336" s="227"/>
      <c r="I336" s="227"/>
      <c r="J336" s="227"/>
      <c r="K336" s="227"/>
      <c r="L336" s="227"/>
      <c r="M336" s="227"/>
      <c r="N336" s="227"/>
      <c r="O336" s="227"/>
      <c r="P336" s="227"/>
      <c r="Q336" s="227"/>
      <c r="R336" s="227"/>
      <c r="S336" s="227"/>
      <c r="T336" s="227"/>
      <c r="U336" s="227"/>
      <c r="V336" s="227"/>
      <c r="W336" s="227"/>
      <c r="X336" s="227"/>
      <c r="Y336" s="227"/>
      <c r="Z336" s="227"/>
    </row>
    <row r="337" spans="1:26" ht="14.25">
      <c r="A337" s="236"/>
      <c r="B337" s="227"/>
      <c r="C337" s="227"/>
      <c r="D337" s="227"/>
      <c r="E337" s="227"/>
      <c r="F337" s="227"/>
      <c r="G337" s="227"/>
      <c r="H337" s="227"/>
      <c r="I337" s="227"/>
      <c r="J337" s="227"/>
      <c r="K337" s="227"/>
      <c r="L337" s="227"/>
      <c r="M337" s="227"/>
      <c r="N337" s="227"/>
      <c r="O337" s="227"/>
      <c r="P337" s="227"/>
      <c r="Q337" s="227"/>
      <c r="R337" s="227"/>
      <c r="S337" s="227"/>
      <c r="T337" s="227"/>
      <c r="U337" s="227"/>
      <c r="V337" s="227"/>
      <c r="W337" s="227"/>
      <c r="X337" s="227"/>
      <c r="Y337" s="227"/>
      <c r="Z337" s="227"/>
    </row>
    <row r="338" spans="1:26" ht="14.25">
      <c r="A338" s="236"/>
      <c r="B338" s="227"/>
      <c r="C338" s="227"/>
      <c r="D338" s="227"/>
      <c r="E338" s="227"/>
      <c r="F338" s="227"/>
      <c r="G338" s="227"/>
      <c r="H338" s="227"/>
      <c r="I338" s="227"/>
      <c r="J338" s="227"/>
      <c r="K338" s="227"/>
      <c r="L338" s="227"/>
      <c r="M338" s="227"/>
      <c r="N338" s="227"/>
      <c r="O338" s="227"/>
      <c r="P338" s="227"/>
      <c r="Q338" s="227"/>
      <c r="R338" s="227"/>
      <c r="S338" s="227"/>
      <c r="T338" s="227"/>
      <c r="U338" s="227"/>
      <c r="V338" s="227"/>
      <c r="W338" s="227"/>
      <c r="X338" s="227"/>
      <c r="Y338" s="227"/>
      <c r="Z338" s="227"/>
    </row>
    <row r="339" spans="1:26" ht="14.25">
      <c r="A339" s="236"/>
      <c r="B339" s="227"/>
      <c r="C339" s="227"/>
      <c r="D339" s="227"/>
      <c r="E339" s="227"/>
      <c r="F339" s="227"/>
      <c r="G339" s="227"/>
      <c r="H339" s="227"/>
      <c r="I339" s="227"/>
      <c r="J339" s="227"/>
      <c r="K339" s="227"/>
      <c r="L339" s="227"/>
      <c r="M339" s="227"/>
      <c r="N339" s="227"/>
      <c r="O339" s="227"/>
      <c r="P339" s="227"/>
      <c r="Q339" s="227"/>
      <c r="R339" s="227"/>
      <c r="S339" s="227"/>
      <c r="T339" s="227"/>
      <c r="U339" s="227"/>
      <c r="V339" s="227"/>
      <c r="W339" s="227"/>
      <c r="X339" s="227"/>
      <c r="Y339" s="227"/>
      <c r="Z339" s="227"/>
    </row>
    <row r="340" spans="1:26" ht="14.25">
      <c r="A340" s="236"/>
      <c r="B340" s="227"/>
      <c r="C340" s="227"/>
      <c r="D340" s="227"/>
      <c r="E340" s="227"/>
      <c r="F340" s="227"/>
      <c r="G340" s="227"/>
      <c r="H340" s="227"/>
      <c r="I340" s="227"/>
      <c r="J340" s="227"/>
      <c r="K340" s="227"/>
      <c r="L340" s="227"/>
      <c r="M340" s="227"/>
      <c r="N340" s="227"/>
      <c r="O340" s="227"/>
      <c r="P340" s="227"/>
      <c r="Q340" s="227"/>
      <c r="R340" s="227"/>
      <c r="S340" s="227"/>
      <c r="T340" s="227"/>
      <c r="U340" s="227"/>
      <c r="V340" s="227"/>
      <c r="W340" s="227"/>
      <c r="X340" s="227"/>
      <c r="Y340" s="227"/>
      <c r="Z340" s="227"/>
    </row>
    <row r="341" spans="1:26" ht="14.25">
      <c r="A341" s="236"/>
      <c r="B341" s="227"/>
      <c r="C341" s="227"/>
      <c r="D341" s="227"/>
      <c r="E341" s="227"/>
      <c r="F341" s="227"/>
      <c r="G341" s="227"/>
      <c r="H341" s="227"/>
      <c r="I341" s="227"/>
      <c r="J341" s="227"/>
      <c r="K341" s="227"/>
      <c r="L341" s="227"/>
      <c r="M341" s="227"/>
      <c r="N341" s="227"/>
      <c r="O341" s="227"/>
      <c r="P341" s="227"/>
      <c r="Q341" s="227"/>
      <c r="R341" s="227"/>
      <c r="S341" s="227"/>
      <c r="T341" s="227"/>
      <c r="U341" s="227"/>
      <c r="V341" s="227"/>
      <c r="W341" s="227"/>
      <c r="X341" s="227"/>
      <c r="Y341" s="227"/>
      <c r="Z341" s="227"/>
    </row>
    <row r="342" spans="1:26" ht="14.25">
      <c r="A342" s="236"/>
      <c r="B342" s="227"/>
      <c r="C342" s="227"/>
      <c r="D342" s="227"/>
      <c r="E342" s="227"/>
      <c r="F342" s="227"/>
      <c r="G342" s="227"/>
      <c r="H342" s="227"/>
      <c r="I342" s="227"/>
      <c r="J342" s="227"/>
      <c r="K342" s="227"/>
      <c r="L342" s="227"/>
      <c r="M342" s="227"/>
      <c r="N342" s="227"/>
      <c r="O342" s="227"/>
      <c r="P342" s="227"/>
      <c r="Q342" s="227"/>
      <c r="R342" s="227"/>
      <c r="S342" s="227"/>
      <c r="T342" s="227"/>
      <c r="U342" s="227"/>
      <c r="V342" s="227"/>
      <c r="W342" s="227"/>
      <c r="X342" s="227"/>
      <c r="Y342" s="227"/>
      <c r="Z342" s="227"/>
    </row>
    <row r="343" spans="1:26" ht="14.25">
      <c r="A343" s="236"/>
      <c r="B343" s="227"/>
      <c r="C343" s="227"/>
      <c r="D343" s="227"/>
      <c r="E343" s="227"/>
      <c r="F343" s="227"/>
      <c r="G343" s="227"/>
      <c r="H343" s="227"/>
      <c r="I343" s="227"/>
      <c r="J343" s="227"/>
      <c r="K343" s="227"/>
      <c r="L343" s="227"/>
      <c r="M343" s="227"/>
      <c r="N343" s="227"/>
      <c r="O343" s="227"/>
      <c r="P343" s="227"/>
      <c r="Q343" s="227"/>
      <c r="R343" s="227"/>
      <c r="S343" s="227"/>
      <c r="T343" s="227"/>
      <c r="U343" s="227"/>
      <c r="V343" s="227"/>
      <c r="W343" s="227"/>
      <c r="X343" s="227"/>
      <c r="Y343" s="227"/>
      <c r="Z343" s="227"/>
    </row>
    <row r="344" spans="1:26" ht="14.25">
      <c r="A344" s="236"/>
      <c r="B344" s="227"/>
      <c r="C344" s="227"/>
      <c r="D344" s="227"/>
      <c r="E344" s="227"/>
      <c r="F344" s="227"/>
      <c r="G344" s="227"/>
      <c r="H344" s="227"/>
      <c r="I344" s="227"/>
      <c r="J344" s="227"/>
      <c r="K344" s="227"/>
      <c r="L344" s="227"/>
      <c r="M344" s="227"/>
      <c r="N344" s="227"/>
      <c r="O344" s="227"/>
      <c r="P344" s="227"/>
      <c r="Q344" s="227"/>
      <c r="R344" s="227"/>
      <c r="S344" s="227"/>
      <c r="T344" s="227"/>
      <c r="U344" s="227"/>
      <c r="V344" s="227"/>
      <c r="W344" s="227"/>
      <c r="X344" s="227"/>
      <c r="Y344" s="227"/>
      <c r="Z344" s="227"/>
    </row>
    <row r="345" spans="1:26" ht="14.25">
      <c r="A345" s="236"/>
      <c r="B345" s="227"/>
      <c r="C345" s="227"/>
      <c r="D345" s="227"/>
      <c r="E345" s="227"/>
      <c r="F345" s="227"/>
      <c r="G345" s="227"/>
      <c r="H345" s="227"/>
      <c r="I345" s="227"/>
      <c r="J345" s="227"/>
      <c r="K345" s="227"/>
      <c r="L345" s="227"/>
      <c r="M345" s="227"/>
      <c r="N345" s="227"/>
      <c r="O345" s="227"/>
      <c r="P345" s="227"/>
      <c r="Q345" s="227"/>
      <c r="R345" s="227"/>
      <c r="S345" s="227"/>
      <c r="T345" s="227"/>
      <c r="U345" s="227"/>
      <c r="V345" s="227"/>
      <c r="W345" s="227"/>
      <c r="X345" s="227"/>
      <c r="Y345" s="227"/>
      <c r="Z345" s="227"/>
    </row>
    <row r="346" spans="1:26" ht="14.25">
      <c r="A346" s="236"/>
      <c r="B346" s="227"/>
      <c r="C346" s="227"/>
      <c r="D346" s="227"/>
      <c r="E346" s="227"/>
      <c r="F346" s="227"/>
      <c r="G346" s="227"/>
      <c r="H346" s="227"/>
      <c r="I346" s="227"/>
      <c r="J346" s="227"/>
      <c r="K346" s="227"/>
      <c r="L346" s="227"/>
      <c r="M346" s="227"/>
      <c r="N346" s="227"/>
      <c r="O346" s="227"/>
      <c r="P346" s="227"/>
      <c r="Q346" s="227"/>
      <c r="R346" s="227"/>
      <c r="S346" s="227"/>
      <c r="T346" s="227"/>
      <c r="U346" s="227"/>
      <c r="V346" s="227"/>
      <c r="W346" s="227"/>
      <c r="X346" s="227"/>
      <c r="Y346" s="227"/>
      <c r="Z346" s="227"/>
    </row>
    <row r="347" spans="1:26" ht="14.25">
      <c r="A347" s="236"/>
      <c r="B347" s="227"/>
      <c r="C347" s="227"/>
      <c r="D347" s="227"/>
      <c r="E347" s="227"/>
      <c r="F347" s="227"/>
      <c r="G347" s="227"/>
      <c r="H347" s="227"/>
      <c r="I347" s="227"/>
      <c r="J347" s="227"/>
      <c r="K347" s="227"/>
      <c r="L347" s="227"/>
      <c r="M347" s="227"/>
      <c r="N347" s="227"/>
      <c r="O347" s="227"/>
      <c r="P347" s="227"/>
      <c r="Q347" s="227"/>
      <c r="R347" s="227"/>
      <c r="S347" s="227"/>
      <c r="T347" s="227"/>
      <c r="U347" s="227"/>
      <c r="V347" s="227"/>
      <c r="W347" s="227"/>
      <c r="X347" s="227"/>
      <c r="Y347" s="227"/>
      <c r="Z347" s="227"/>
    </row>
    <row r="348" spans="1:26" ht="14.25">
      <c r="A348" s="236"/>
      <c r="B348" s="227"/>
      <c r="C348" s="227"/>
      <c r="D348" s="227"/>
      <c r="E348" s="227"/>
      <c r="F348" s="227"/>
      <c r="G348" s="227"/>
      <c r="H348" s="227"/>
      <c r="I348" s="227"/>
      <c r="J348" s="227"/>
      <c r="K348" s="227"/>
      <c r="L348" s="227"/>
      <c r="M348" s="227"/>
      <c r="N348" s="227"/>
      <c r="O348" s="227"/>
      <c r="P348" s="227"/>
      <c r="Q348" s="227"/>
      <c r="R348" s="227"/>
      <c r="S348" s="227"/>
      <c r="T348" s="227"/>
      <c r="U348" s="227"/>
      <c r="V348" s="227"/>
      <c r="W348" s="227"/>
      <c r="X348" s="227"/>
      <c r="Y348" s="227"/>
      <c r="Z348" s="227"/>
    </row>
    <row r="349" spans="1:26" ht="14.25">
      <c r="A349" s="236"/>
      <c r="B349" s="227"/>
      <c r="C349" s="227"/>
      <c r="D349" s="227"/>
      <c r="E349" s="227"/>
      <c r="F349" s="227"/>
      <c r="G349" s="227"/>
      <c r="H349" s="227"/>
      <c r="I349" s="227"/>
      <c r="J349" s="227"/>
      <c r="K349" s="227"/>
      <c r="L349" s="227"/>
      <c r="M349" s="227"/>
      <c r="N349" s="227"/>
      <c r="O349" s="227"/>
      <c r="P349" s="227"/>
      <c r="Q349" s="227"/>
      <c r="R349" s="227"/>
      <c r="S349" s="227"/>
      <c r="T349" s="227"/>
      <c r="U349" s="227"/>
      <c r="V349" s="227"/>
      <c r="W349" s="227"/>
      <c r="X349" s="227"/>
      <c r="Y349" s="227"/>
      <c r="Z349" s="227"/>
    </row>
    <row r="350" spans="1:26" ht="14.25">
      <c r="A350" s="236"/>
      <c r="B350" s="227"/>
      <c r="C350" s="227"/>
      <c r="D350" s="227"/>
      <c r="E350" s="227"/>
      <c r="F350" s="227"/>
      <c r="G350" s="227"/>
      <c r="H350" s="227"/>
      <c r="I350" s="227"/>
      <c r="J350" s="227"/>
      <c r="K350" s="227"/>
      <c r="L350" s="227"/>
      <c r="M350" s="227"/>
      <c r="N350" s="227"/>
      <c r="O350" s="227"/>
      <c r="P350" s="227"/>
      <c r="Q350" s="227"/>
      <c r="R350" s="227"/>
      <c r="S350" s="227"/>
      <c r="T350" s="227"/>
      <c r="U350" s="227"/>
      <c r="V350" s="227"/>
      <c r="W350" s="227"/>
      <c r="X350" s="227"/>
      <c r="Y350" s="227"/>
      <c r="Z350" s="227"/>
    </row>
    <row r="351" spans="1:26" ht="14.25">
      <c r="A351" s="236"/>
      <c r="B351" s="227"/>
      <c r="C351" s="227"/>
      <c r="D351" s="227"/>
      <c r="E351" s="227"/>
      <c r="F351" s="227"/>
      <c r="G351" s="227"/>
      <c r="H351" s="227"/>
      <c r="I351" s="227"/>
      <c r="J351" s="227"/>
      <c r="K351" s="227"/>
      <c r="L351" s="227"/>
      <c r="M351" s="227"/>
      <c r="N351" s="227"/>
      <c r="O351" s="227"/>
      <c r="P351" s="227"/>
      <c r="Q351" s="227"/>
      <c r="R351" s="227"/>
      <c r="S351" s="227"/>
      <c r="T351" s="227"/>
      <c r="U351" s="227"/>
      <c r="V351" s="227"/>
      <c r="W351" s="227"/>
      <c r="X351" s="227"/>
      <c r="Y351" s="227"/>
      <c r="Z351" s="227"/>
    </row>
    <row r="352" spans="1:26" ht="14.25">
      <c r="A352" s="236"/>
      <c r="B352" s="227"/>
      <c r="C352" s="227"/>
      <c r="D352" s="227"/>
      <c r="E352" s="227"/>
      <c r="F352" s="227"/>
      <c r="G352" s="227"/>
      <c r="H352" s="227"/>
      <c r="I352" s="227"/>
      <c r="J352" s="227"/>
      <c r="K352" s="227"/>
      <c r="L352" s="227"/>
      <c r="M352" s="227"/>
      <c r="N352" s="227"/>
      <c r="O352" s="227"/>
      <c r="P352" s="227"/>
      <c r="Q352" s="227"/>
      <c r="R352" s="227"/>
      <c r="S352" s="227"/>
      <c r="T352" s="227"/>
      <c r="U352" s="227"/>
      <c r="V352" s="227"/>
      <c r="W352" s="227"/>
      <c r="X352" s="227"/>
      <c r="Y352" s="227"/>
      <c r="Z352" s="227"/>
    </row>
    <row r="353" spans="1:26" ht="14.25">
      <c r="A353" s="236"/>
      <c r="B353" s="227"/>
      <c r="C353" s="227"/>
      <c r="D353" s="227"/>
      <c r="E353" s="227"/>
      <c r="F353" s="227"/>
      <c r="G353" s="227"/>
      <c r="H353" s="227"/>
      <c r="I353" s="227"/>
      <c r="J353" s="227"/>
      <c r="K353" s="227"/>
      <c r="L353" s="227"/>
      <c r="M353" s="227"/>
      <c r="N353" s="227"/>
      <c r="O353" s="227"/>
      <c r="P353" s="227"/>
      <c r="Q353" s="227"/>
      <c r="R353" s="227"/>
      <c r="S353" s="227"/>
      <c r="T353" s="227"/>
      <c r="U353" s="227"/>
      <c r="V353" s="227"/>
      <c r="W353" s="227"/>
      <c r="X353" s="227"/>
      <c r="Y353" s="227"/>
      <c r="Z353" s="227"/>
    </row>
    <row r="354" spans="1:26" ht="14.25">
      <c r="A354" s="236"/>
      <c r="B354" s="227"/>
      <c r="C354" s="227"/>
      <c r="D354" s="227"/>
      <c r="E354" s="227"/>
      <c r="F354" s="227"/>
      <c r="G354" s="227"/>
      <c r="H354" s="227"/>
      <c r="I354" s="227"/>
      <c r="J354" s="227"/>
      <c r="K354" s="227"/>
      <c r="L354" s="227"/>
      <c r="M354" s="227"/>
      <c r="N354" s="227"/>
      <c r="O354" s="227"/>
      <c r="P354" s="227"/>
      <c r="Q354" s="227"/>
      <c r="R354" s="227"/>
      <c r="S354" s="227"/>
      <c r="T354" s="227"/>
      <c r="U354" s="227"/>
      <c r="V354" s="227"/>
      <c r="W354" s="227"/>
      <c r="X354" s="227"/>
      <c r="Y354" s="227"/>
      <c r="Z354" s="227"/>
    </row>
    <row r="355" spans="1:26" ht="14.25">
      <c r="A355" s="236"/>
      <c r="B355" s="227"/>
      <c r="C355" s="227"/>
      <c r="D355" s="227"/>
      <c r="E355" s="227"/>
      <c r="F355" s="227"/>
      <c r="G355" s="227"/>
      <c r="H355" s="227"/>
      <c r="I355" s="227"/>
      <c r="J355" s="227"/>
      <c r="K355" s="227"/>
      <c r="L355" s="227"/>
      <c r="M355" s="227"/>
      <c r="N355" s="227"/>
      <c r="O355" s="227"/>
      <c r="P355" s="227"/>
      <c r="Q355" s="227"/>
      <c r="R355" s="227"/>
      <c r="S355" s="227"/>
      <c r="T355" s="227"/>
      <c r="U355" s="227"/>
      <c r="V355" s="227"/>
      <c r="W355" s="227"/>
      <c r="X355" s="227"/>
      <c r="Y355" s="227"/>
      <c r="Z355" s="227"/>
    </row>
    <row r="356" spans="1:26" ht="14.25">
      <c r="A356" s="236"/>
      <c r="B356" s="227"/>
      <c r="C356" s="227"/>
      <c r="D356" s="227"/>
      <c r="E356" s="227"/>
      <c r="F356" s="227"/>
      <c r="G356" s="227"/>
      <c r="H356" s="227"/>
      <c r="I356" s="227"/>
      <c r="J356" s="227"/>
      <c r="K356" s="227"/>
      <c r="L356" s="227"/>
      <c r="M356" s="227"/>
      <c r="N356" s="227"/>
      <c r="O356" s="227"/>
      <c r="P356" s="227"/>
      <c r="Q356" s="227"/>
      <c r="R356" s="227"/>
      <c r="S356" s="227"/>
      <c r="T356" s="227"/>
      <c r="U356" s="227"/>
      <c r="V356" s="227"/>
      <c r="W356" s="227"/>
      <c r="X356" s="227"/>
      <c r="Y356" s="227"/>
      <c r="Z356" s="227"/>
    </row>
    <row r="357" spans="1:26" ht="14.25">
      <c r="A357" s="236"/>
      <c r="B357" s="227"/>
      <c r="C357" s="227"/>
      <c r="D357" s="227"/>
      <c r="E357" s="227"/>
      <c r="F357" s="227"/>
      <c r="G357" s="227"/>
      <c r="H357" s="227"/>
      <c r="I357" s="227"/>
      <c r="J357" s="227"/>
      <c r="K357" s="227"/>
      <c r="L357" s="227"/>
      <c r="M357" s="227"/>
      <c r="N357" s="227"/>
      <c r="O357" s="227"/>
      <c r="P357" s="227"/>
      <c r="Q357" s="227"/>
      <c r="R357" s="227"/>
      <c r="S357" s="227"/>
      <c r="T357" s="227"/>
      <c r="U357" s="227"/>
      <c r="V357" s="227"/>
      <c r="W357" s="227"/>
      <c r="X357" s="227"/>
      <c r="Y357" s="227"/>
      <c r="Z357" s="227"/>
    </row>
    <row r="358" spans="1:26" ht="14.25">
      <c r="A358" s="236"/>
      <c r="B358" s="227"/>
      <c r="C358" s="227"/>
      <c r="D358" s="227"/>
      <c r="E358" s="227"/>
      <c r="F358" s="227"/>
      <c r="G358" s="227"/>
      <c r="H358" s="227"/>
      <c r="I358" s="227"/>
      <c r="J358" s="227"/>
      <c r="K358" s="227"/>
      <c r="L358" s="227"/>
      <c r="M358" s="227"/>
      <c r="N358" s="227"/>
      <c r="O358" s="227"/>
      <c r="P358" s="227"/>
      <c r="Q358" s="227"/>
      <c r="R358" s="227"/>
      <c r="S358" s="227"/>
      <c r="T358" s="227"/>
      <c r="U358" s="227"/>
      <c r="V358" s="227"/>
      <c r="W358" s="227"/>
      <c r="X358" s="227"/>
      <c r="Y358" s="227"/>
      <c r="Z358" s="227"/>
    </row>
    <row r="359" spans="1:26" ht="14.25">
      <c r="A359" s="236"/>
      <c r="B359" s="227"/>
      <c r="C359" s="227"/>
      <c r="D359" s="227"/>
      <c r="E359" s="227"/>
      <c r="F359" s="227"/>
      <c r="G359" s="227"/>
      <c r="H359" s="227"/>
      <c r="I359" s="227"/>
      <c r="J359" s="227"/>
      <c r="K359" s="227"/>
      <c r="L359" s="227"/>
      <c r="M359" s="227"/>
      <c r="N359" s="227"/>
      <c r="O359" s="227"/>
      <c r="P359" s="227"/>
      <c r="Q359" s="227"/>
      <c r="R359" s="227"/>
      <c r="S359" s="227"/>
      <c r="T359" s="227"/>
      <c r="U359" s="227"/>
      <c r="V359" s="227"/>
      <c r="W359" s="227"/>
      <c r="X359" s="227"/>
      <c r="Y359" s="227"/>
      <c r="Z359" s="227"/>
    </row>
    <row r="360" spans="1:26" ht="14.25">
      <c r="A360" s="236"/>
      <c r="B360" s="227"/>
      <c r="C360" s="227"/>
      <c r="D360" s="227"/>
      <c r="E360" s="227"/>
      <c r="F360" s="227"/>
      <c r="G360" s="227"/>
      <c r="H360" s="227"/>
      <c r="I360" s="227"/>
      <c r="J360" s="227"/>
      <c r="K360" s="227"/>
      <c r="L360" s="227"/>
      <c r="M360" s="227"/>
      <c r="N360" s="227"/>
      <c r="O360" s="227"/>
      <c r="P360" s="227"/>
      <c r="Q360" s="227"/>
      <c r="R360" s="227"/>
      <c r="S360" s="227"/>
      <c r="T360" s="227"/>
      <c r="U360" s="227"/>
      <c r="V360" s="227"/>
      <c r="W360" s="227"/>
      <c r="X360" s="227"/>
      <c r="Y360" s="227"/>
      <c r="Z360" s="227"/>
    </row>
    <row r="361" spans="1:26" ht="14.25">
      <c r="A361" s="236"/>
      <c r="B361" s="227"/>
      <c r="C361" s="227"/>
      <c r="D361" s="227"/>
      <c r="E361" s="227"/>
      <c r="F361" s="227"/>
      <c r="G361" s="227"/>
      <c r="H361" s="227"/>
      <c r="I361" s="227"/>
      <c r="J361" s="227"/>
      <c r="K361" s="227"/>
      <c r="L361" s="227"/>
      <c r="M361" s="227"/>
      <c r="N361" s="227"/>
      <c r="O361" s="227"/>
      <c r="P361" s="227"/>
      <c r="Q361" s="227"/>
      <c r="R361" s="227"/>
      <c r="S361" s="227"/>
      <c r="T361" s="227"/>
      <c r="U361" s="227"/>
      <c r="V361" s="227"/>
      <c r="W361" s="227"/>
      <c r="X361" s="227"/>
      <c r="Y361" s="227"/>
      <c r="Z361" s="227"/>
    </row>
    <row r="362" spans="1:26" ht="14.25">
      <c r="A362" s="236"/>
      <c r="B362" s="227"/>
      <c r="C362" s="227"/>
      <c r="D362" s="227"/>
      <c r="E362" s="227"/>
      <c r="F362" s="227"/>
      <c r="G362" s="227"/>
      <c r="H362" s="227"/>
      <c r="I362" s="227"/>
      <c r="J362" s="227"/>
      <c r="K362" s="227"/>
      <c r="L362" s="227"/>
      <c r="M362" s="227"/>
      <c r="N362" s="227"/>
      <c r="O362" s="227"/>
      <c r="P362" s="227"/>
      <c r="Q362" s="227"/>
      <c r="R362" s="227"/>
      <c r="S362" s="227"/>
      <c r="T362" s="227"/>
      <c r="U362" s="227"/>
      <c r="V362" s="227"/>
      <c r="W362" s="227"/>
      <c r="X362" s="227"/>
      <c r="Y362" s="227"/>
      <c r="Z362" s="227"/>
    </row>
    <row r="363" spans="1:26" ht="14.25">
      <c r="A363" s="236"/>
      <c r="B363" s="227"/>
      <c r="C363" s="227"/>
      <c r="D363" s="227"/>
      <c r="E363" s="227"/>
      <c r="F363" s="227"/>
      <c r="G363" s="227"/>
      <c r="H363" s="227"/>
      <c r="I363" s="227"/>
      <c r="J363" s="227"/>
      <c r="K363" s="227"/>
      <c r="L363" s="227"/>
      <c r="M363" s="227"/>
      <c r="N363" s="227"/>
      <c r="O363" s="227"/>
      <c r="P363" s="227"/>
      <c r="Q363" s="227"/>
      <c r="R363" s="227"/>
      <c r="S363" s="227"/>
      <c r="T363" s="227"/>
      <c r="U363" s="227"/>
      <c r="V363" s="227"/>
      <c r="W363" s="227"/>
      <c r="X363" s="227"/>
      <c r="Y363" s="227"/>
      <c r="Z363" s="227"/>
    </row>
    <row r="364" spans="1:26" ht="14.25">
      <c r="A364" s="236"/>
      <c r="B364" s="227"/>
      <c r="C364" s="227"/>
      <c r="D364" s="227"/>
      <c r="E364" s="227"/>
      <c r="F364" s="227"/>
      <c r="G364" s="227"/>
      <c r="H364" s="227"/>
      <c r="I364" s="227"/>
      <c r="J364" s="227"/>
      <c r="K364" s="227"/>
      <c r="L364" s="227"/>
      <c r="M364" s="227"/>
      <c r="N364" s="227"/>
      <c r="O364" s="227"/>
      <c r="P364" s="227"/>
      <c r="Q364" s="227"/>
      <c r="R364" s="227"/>
      <c r="S364" s="227"/>
      <c r="T364" s="227"/>
      <c r="U364" s="227"/>
      <c r="V364" s="227"/>
      <c r="W364" s="227"/>
      <c r="X364" s="227"/>
      <c r="Y364" s="227"/>
      <c r="Z364" s="227"/>
    </row>
    <row r="365" spans="1:26" ht="14.25">
      <c r="A365" s="236"/>
      <c r="B365" s="227"/>
      <c r="C365" s="227"/>
      <c r="D365" s="227"/>
      <c r="E365" s="227"/>
      <c r="F365" s="227"/>
      <c r="G365" s="227"/>
      <c r="H365" s="227"/>
      <c r="I365" s="227"/>
      <c r="J365" s="227"/>
      <c r="K365" s="227"/>
      <c r="L365" s="227"/>
      <c r="M365" s="227"/>
      <c r="N365" s="227"/>
      <c r="O365" s="227"/>
      <c r="P365" s="227"/>
      <c r="Q365" s="227"/>
      <c r="R365" s="227"/>
      <c r="S365" s="227"/>
      <c r="T365" s="227"/>
      <c r="U365" s="227"/>
      <c r="V365" s="227"/>
      <c r="W365" s="227"/>
      <c r="X365" s="227"/>
      <c r="Y365" s="227"/>
      <c r="Z365" s="227"/>
    </row>
    <row r="366" spans="1:26" ht="14.25">
      <c r="A366" s="236"/>
      <c r="B366" s="227"/>
      <c r="C366" s="227"/>
      <c r="D366" s="227"/>
      <c r="E366" s="227"/>
      <c r="F366" s="227"/>
      <c r="G366" s="227"/>
      <c r="H366" s="227"/>
      <c r="I366" s="227"/>
      <c r="J366" s="227"/>
      <c r="K366" s="227"/>
      <c r="L366" s="227"/>
      <c r="M366" s="227"/>
      <c r="N366" s="227"/>
      <c r="O366" s="227"/>
      <c r="P366" s="227"/>
      <c r="Q366" s="227"/>
      <c r="R366" s="227"/>
      <c r="S366" s="227"/>
      <c r="T366" s="227"/>
      <c r="U366" s="227"/>
      <c r="V366" s="227"/>
      <c r="W366" s="227"/>
      <c r="X366" s="227"/>
      <c r="Y366" s="227"/>
      <c r="Z366" s="227"/>
    </row>
    <row r="367" spans="1:26" ht="14.25">
      <c r="A367" s="236"/>
      <c r="B367" s="227"/>
      <c r="C367" s="227"/>
      <c r="D367" s="227"/>
      <c r="E367" s="227"/>
      <c r="F367" s="227"/>
      <c r="G367" s="227"/>
      <c r="H367" s="227"/>
      <c r="I367" s="227"/>
      <c r="J367" s="227"/>
      <c r="K367" s="227"/>
      <c r="L367" s="227"/>
      <c r="M367" s="227"/>
      <c r="N367" s="227"/>
      <c r="O367" s="227"/>
      <c r="P367" s="227"/>
      <c r="Q367" s="227"/>
      <c r="R367" s="227"/>
      <c r="S367" s="227"/>
      <c r="T367" s="227"/>
      <c r="U367" s="227"/>
      <c r="V367" s="227"/>
      <c r="W367" s="227"/>
      <c r="X367" s="227"/>
      <c r="Y367" s="227"/>
      <c r="Z367" s="227"/>
    </row>
    <row r="368" spans="1:26" ht="14.25">
      <c r="A368" s="236"/>
      <c r="B368" s="227"/>
      <c r="C368" s="227"/>
      <c r="D368" s="227"/>
      <c r="E368" s="227"/>
      <c r="F368" s="227"/>
      <c r="G368" s="227"/>
      <c r="H368" s="227"/>
      <c r="I368" s="227"/>
      <c r="J368" s="227"/>
      <c r="K368" s="227"/>
      <c r="L368" s="227"/>
      <c r="M368" s="227"/>
      <c r="N368" s="227"/>
      <c r="O368" s="227"/>
      <c r="P368" s="227"/>
      <c r="Q368" s="227"/>
      <c r="R368" s="227"/>
      <c r="S368" s="227"/>
      <c r="T368" s="227"/>
      <c r="U368" s="227"/>
      <c r="V368" s="227"/>
      <c r="W368" s="227"/>
      <c r="X368" s="227"/>
      <c r="Y368" s="227"/>
      <c r="Z368" s="227"/>
    </row>
    <row r="369" spans="1:26" ht="14.25">
      <c r="A369" s="236"/>
      <c r="B369" s="227"/>
      <c r="C369" s="227"/>
      <c r="D369" s="227"/>
      <c r="E369" s="227"/>
      <c r="F369" s="227"/>
      <c r="G369" s="227"/>
      <c r="H369" s="227"/>
      <c r="I369" s="227"/>
      <c r="J369" s="227"/>
      <c r="K369" s="227"/>
      <c r="L369" s="227"/>
      <c r="M369" s="227"/>
      <c r="N369" s="227"/>
      <c r="O369" s="227"/>
      <c r="P369" s="227"/>
      <c r="Q369" s="227"/>
      <c r="R369" s="227"/>
      <c r="S369" s="227"/>
      <c r="T369" s="227"/>
      <c r="U369" s="227"/>
      <c r="V369" s="227"/>
      <c r="W369" s="227"/>
      <c r="X369" s="227"/>
      <c r="Y369" s="227"/>
      <c r="Z369" s="227"/>
    </row>
    <row r="370" spans="1:26" ht="14.25">
      <c r="A370" s="236"/>
      <c r="B370" s="227"/>
      <c r="C370" s="227"/>
      <c r="D370" s="227"/>
      <c r="E370" s="227"/>
      <c r="F370" s="227"/>
      <c r="G370" s="227"/>
      <c r="H370" s="227"/>
      <c r="I370" s="227"/>
      <c r="J370" s="227"/>
      <c r="K370" s="227"/>
      <c r="L370" s="227"/>
      <c r="M370" s="227"/>
      <c r="N370" s="227"/>
      <c r="O370" s="227"/>
      <c r="P370" s="227"/>
      <c r="Q370" s="227"/>
      <c r="R370" s="227"/>
      <c r="S370" s="227"/>
      <c r="T370" s="227"/>
      <c r="U370" s="227"/>
      <c r="V370" s="227"/>
      <c r="W370" s="227"/>
      <c r="X370" s="227"/>
      <c r="Y370" s="227"/>
      <c r="Z370" s="227"/>
    </row>
    <row r="371" spans="1:26" ht="14.25">
      <c r="A371" s="236"/>
      <c r="B371" s="227"/>
      <c r="C371" s="227"/>
      <c r="D371" s="227"/>
      <c r="E371" s="227"/>
      <c r="F371" s="227"/>
      <c r="G371" s="227"/>
      <c r="H371" s="227"/>
      <c r="I371" s="227"/>
      <c r="J371" s="227"/>
      <c r="K371" s="227"/>
      <c r="L371" s="227"/>
      <c r="M371" s="227"/>
      <c r="N371" s="227"/>
      <c r="O371" s="227"/>
      <c r="P371" s="227"/>
      <c r="Q371" s="227"/>
      <c r="R371" s="227"/>
      <c r="S371" s="227"/>
      <c r="T371" s="227"/>
      <c r="U371" s="227"/>
      <c r="V371" s="227"/>
      <c r="W371" s="227"/>
      <c r="X371" s="227"/>
      <c r="Y371" s="227"/>
      <c r="Z371" s="227"/>
    </row>
    <row r="372" spans="1:26" ht="14.25">
      <c r="A372" s="236"/>
      <c r="B372" s="227"/>
      <c r="C372" s="227"/>
      <c r="D372" s="227"/>
      <c r="E372" s="227"/>
      <c r="F372" s="227"/>
      <c r="G372" s="227"/>
      <c r="H372" s="227"/>
      <c r="I372" s="227"/>
      <c r="J372" s="227"/>
      <c r="K372" s="227"/>
      <c r="L372" s="227"/>
      <c r="M372" s="227"/>
      <c r="N372" s="227"/>
      <c r="O372" s="227"/>
      <c r="P372" s="227"/>
      <c r="Q372" s="227"/>
      <c r="R372" s="227"/>
      <c r="S372" s="227"/>
      <c r="T372" s="227"/>
      <c r="U372" s="227"/>
      <c r="V372" s="227"/>
      <c r="W372" s="227"/>
      <c r="X372" s="227"/>
      <c r="Y372" s="227"/>
      <c r="Z372" s="227"/>
    </row>
    <row r="373" spans="1:26" ht="14.25">
      <c r="A373" s="236"/>
      <c r="B373" s="227"/>
      <c r="C373" s="227"/>
      <c r="D373" s="227"/>
      <c r="E373" s="227"/>
      <c r="F373" s="227"/>
      <c r="G373" s="227"/>
      <c r="H373" s="227"/>
      <c r="I373" s="227"/>
      <c r="J373" s="227"/>
      <c r="K373" s="227"/>
      <c r="L373" s="227"/>
      <c r="M373" s="227"/>
      <c r="N373" s="227"/>
      <c r="O373" s="227"/>
      <c r="P373" s="227"/>
      <c r="Q373" s="227"/>
      <c r="R373" s="227"/>
      <c r="S373" s="227"/>
      <c r="T373" s="227"/>
      <c r="U373" s="227"/>
      <c r="V373" s="227"/>
      <c r="W373" s="227"/>
      <c r="X373" s="227"/>
      <c r="Y373" s="227"/>
      <c r="Z373" s="227"/>
    </row>
    <row r="374" spans="1:26" ht="14.25">
      <c r="A374" s="236"/>
      <c r="B374" s="227"/>
      <c r="C374" s="227"/>
      <c r="D374" s="227"/>
      <c r="E374" s="227"/>
      <c r="F374" s="227"/>
      <c r="G374" s="227"/>
      <c r="H374" s="227"/>
      <c r="I374" s="227"/>
      <c r="J374" s="227"/>
      <c r="K374" s="227"/>
      <c r="L374" s="227"/>
      <c r="M374" s="227"/>
      <c r="N374" s="227"/>
      <c r="O374" s="227"/>
      <c r="P374" s="227"/>
      <c r="Q374" s="227"/>
      <c r="R374" s="227"/>
      <c r="S374" s="227"/>
      <c r="T374" s="227"/>
      <c r="U374" s="227"/>
      <c r="V374" s="227"/>
      <c r="W374" s="227"/>
      <c r="X374" s="227"/>
      <c r="Y374" s="227"/>
      <c r="Z374" s="227"/>
    </row>
    <row r="375" spans="1:26" ht="14.25">
      <c r="A375" s="236"/>
      <c r="B375" s="227"/>
      <c r="C375" s="227"/>
      <c r="D375" s="227"/>
      <c r="E375" s="227"/>
      <c r="F375" s="227"/>
      <c r="G375" s="227"/>
      <c r="H375" s="227"/>
      <c r="I375" s="227"/>
      <c r="J375" s="227"/>
      <c r="K375" s="227"/>
      <c r="L375" s="227"/>
      <c r="M375" s="227"/>
      <c r="N375" s="227"/>
      <c r="O375" s="227"/>
      <c r="P375" s="227"/>
      <c r="Q375" s="227"/>
      <c r="R375" s="227"/>
      <c r="S375" s="227"/>
      <c r="T375" s="227"/>
      <c r="U375" s="227"/>
      <c r="V375" s="227"/>
      <c r="W375" s="227"/>
      <c r="X375" s="227"/>
      <c r="Y375" s="227"/>
      <c r="Z375" s="227"/>
    </row>
    <row r="376" spans="1:26" ht="14.25">
      <c r="A376" s="236"/>
      <c r="B376" s="227"/>
      <c r="C376" s="227"/>
      <c r="D376" s="227"/>
      <c r="E376" s="227"/>
      <c r="F376" s="227"/>
      <c r="G376" s="227"/>
      <c r="H376" s="227"/>
      <c r="I376" s="227"/>
      <c r="J376" s="227"/>
      <c r="K376" s="227"/>
      <c r="L376" s="227"/>
      <c r="M376" s="227"/>
      <c r="N376" s="227"/>
      <c r="O376" s="227"/>
      <c r="P376" s="227"/>
      <c r="Q376" s="227"/>
      <c r="R376" s="227"/>
      <c r="S376" s="227"/>
      <c r="T376" s="227"/>
      <c r="U376" s="227"/>
      <c r="V376" s="227"/>
      <c r="W376" s="227"/>
      <c r="X376" s="227"/>
      <c r="Y376" s="227"/>
      <c r="Z376" s="227"/>
    </row>
    <row r="377" spans="1:26" ht="14.25">
      <c r="A377" s="236"/>
      <c r="B377" s="227"/>
      <c r="C377" s="227"/>
      <c r="D377" s="227"/>
      <c r="E377" s="227"/>
      <c r="F377" s="227"/>
      <c r="G377" s="227"/>
      <c r="H377" s="227"/>
      <c r="I377" s="227"/>
      <c r="J377" s="227"/>
      <c r="K377" s="227"/>
      <c r="L377" s="227"/>
      <c r="M377" s="227"/>
      <c r="N377" s="227"/>
      <c r="O377" s="227"/>
      <c r="P377" s="227"/>
      <c r="Q377" s="227"/>
      <c r="R377" s="227"/>
      <c r="S377" s="227"/>
      <c r="T377" s="227"/>
      <c r="U377" s="227"/>
      <c r="V377" s="227"/>
      <c r="W377" s="227"/>
      <c r="X377" s="227"/>
      <c r="Y377" s="227"/>
      <c r="Z377" s="227"/>
    </row>
    <row r="378" spans="1:26" ht="14.25">
      <c r="A378" s="236"/>
      <c r="B378" s="227"/>
      <c r="C378" s="227"/>
      <c r="D378" s="227"/>
      <c r="E378" s="227"/>
      <c r="F378" s="227"/>
      <c r="G378" s="227"/>
      <c r="H378" s="227"/>
      <c r="I378" s="227"/>
      <c r="J378" s="227"/>
      <c r="K378" s="227"/>
      <c r="L378" s="227"/>
      <c r="M378" s="227"/>
      <c r="N378" s="227"/>
      <c r="O378" s="227"/>
      <c r="P378" s="227"/>
      <c r="Q378" s="227"/>
      <c r="R378" s="227"/>
      <c r="S378" s="227"/>
      <c r="T378" s="227"/>
      <c r="U378" s="227"/>
      <c r="V378" s="227"/>
      <c r="W378" s="227"/>
      <c r="X378" s="227"/>
      <c r="Y378" s="227"/>
      <c r="Z378" s="227"/>
    </row>
    <row r="379" spans="1:26" ht="14.25">
      <c r="A379" s="236"/>
      <c r="B379" s="227"/>
      <c r="C379" s="227"/>
      <c r="D379" s="227"/>
      <c r="E379" s="227"/>
      <c r="F379" s="227"/>
      <c r="G379" s="227"/>
      <c r="H379" s="227"/>
      <c r="I379" s="227"/>
      <c r="J379" s="227"/>
      <c r="K379" s="227"/>
      <c r="L379" s="227"/>
      <c r="M379" s="227"/>
      <c r="N379" s="227"/>
      <c r="O379" s="227"/>
      <c r="P379" s="227"/>
      <c r="Q379" s="227"/>
      <c r="R379" s="227"/>
      <c r="S379" s="227"/>
      <c r="T379" s="227"/>
      <c r="U379" s="227"/>
      <c r="V379" s="227"/>
      <c r="W379" s="227"/>
      <c r="X379" s="227"/>
      <c r="Y379" s="227"/>
      <c r="Z379" s="227"/>
    </row>
    <row r="380" spans="1:26" ht="14.25">
      <c r="A380" s="236"/>
      <c r="B380" s="227"/>
      <c r="C380" s="227"/>
      <c r="D380" s="227"/>
      <c r="E380" s="227"/>
      <c r="F380" s="227"/>
      <c r="G380" s="227"/>
      <c r="H380" s="227"/>
      <c r="I380" s="227"/>
      <c r="J380" s="227"/>
      <c r="K380" s="227"/>
      <c r="L380" s="227"/>
      <c r="M380" s="227"/>
      <c r="N380" s="227"/>
      <c r="O380" s="227"/>
      <c r="P380" s="227"/>
      <c r="Q380" s="227"/>
      <c r="R380" s="227"/>
      <c r="S380" s="227"/>
      <c r="T380" s="227"/>
      <c r="U380" s="227"/>
      <c r="V380" s="227"/>
      <c r="W380" s="227"/>
      <c r="X380" s="227"/>
      <c r="Y380" s="227"/>
      <c r="Z380" s="227"/>
    </row>
    <row r="381" spans="1:26" ht="14.25">
      <c r="A381" s="236"/>
      <c r="B381" s="227"/>
      <c r="C381" s="227"/>
      <c r="D381" s="227"/>
      <c r="E381" s="227"/>
      <c r="F381" s="227"/>
      <c r="G381" s="227"/>
      <c r="H381" s="227"/>
      <c r="I381" s="227"/>
      <c r="J381" s="227"/>
      <c r="K381" s="227"/>
      <c r="L381" s="227"/>
      <c r="M381" s="227"/>
      <c r="N381" s="227"/>
      <c r="O381" s="227"/>
      <c r="P381" s="227"/>
      <c r="Q381" s="227"/>
      <c r="R381" s="227"/>
      <c r="S381" s="227"/>
      <c r="T381" s="227"/>
      <c r="U381" s="227"/>
      <c r="V381" s="227"/>
      <c r="W381" s="227"/>
      <c r="X381" s="227"/>
      <c r="Y381" s="227"/>
      <c r="Z381" s="227"/>
    </row>
    <row r="382" spans="1:26" ht="14.25">
      <c r="A382" s="236"/>
      <c r="B382" s="227"/>
      <c r="C382" s="227"/>
      <c r="D382" s="227"/>
      <c r="E382" s="227"/>
      <c r="F382" s="227"/>
      <c r="G382" s="227"/>
      <c r="H382" s="227"/>
      <c r="I382" s="227"/>
      <c r="J382" s="227"/>
      <c r="K382" s="227"/>
      <c r="L382" s="227"/>
      <c r="M382" s="227"/>
      <c r="N382" s="227"/>
      <c r="O382" s="227"/>
      <c r="P382" s="227"/>
      <c r="Q382" s="227"/>
      <c r="R382" s="227"/>
      <c r="S382" s="227"/>
      <c r="T382" s="227"/>
      <c r="U382" s="227"/>
      <c r="V382" s="227"/>
      <c r="W382" s="227"/>
      <c r="X382" s="227"/>
      <c r="Y382" s="227"/>
      <c r="Z382" s="227"/>
    </row>
    <row r="383" spans="1:26" ht="14.25">
      <c r="A383" s="236"/>
      <c r="B383" s="227"/>
      <c r="C383" s="227"/>
      <c r="D383" s="227"/>
      <c r="E383" s="227"/>
      <c r="F383" s="227"/>
      <c r="G383" s="227"/>
      <c r="H383" s="227"/>
      <c r="I383" s="227"/>
      <c r="J383" s="227"/>
      <c r="K383" s="227"/>
      <c r="L383" s="227"/>
      <c r="M383" s="227"/>
      <c r="N383" s="227"/>
      <c r="O383" s="227"/>
      <c r="P383" s="227"/>
      <c r="Q383" s="227"/>
      <c r="R383" s="227"/>
      <c r="S383" s="227"/>
      <c r="T383" s="227"/>
      <c r="U383" s="227"/>
      <c r="V383" s="227"/>
      <c r="W383" s="227"/>
      <c r="X383" s="227"/>
      <c r="Y383" s="227"/>
      <c r="Z383" s="227"/>
    </row>
    <row r="384" spans="1:26" ht="14.25">
      <c r="A384" s="236"/>
      <c r="B384" s="227"/>
      <c r="C384" s="227"/>
      <c r="D384" s="227"/>
      <c r="E384" s="227"/>
      <c r="F384" s="227"/>
      <c r="G384" s="227"/>
      <c r="H384" s="227"/>
      <c r="I384" s="227"/>
      <c r="J384" s="227"/>
      <c r="K384" s="227"/>
      <c r="L384" s="227"/>
      <c r="M384" s="227"/>
      <c r="N384" s="227"/>
      <c r="O384" s="227"/>
      <c r="P384" s="227"/>
      <c r="Q384" s="227"/>
      <c r="R384" s="227"/>
      <c r="S384" s="227"/>
      <c r="T384" s="227"/>
      <c r="U384" s="227"/>
      <c r="V384" s="227"/>
      <c r="W384" s="227"/>
      <c r="X384" s="227"/>
      <c r="Y384" s="227"/>
      <c r="Z384" s="227"/>
    </row>
    <row r="385" spans="1:26" ht="14.25">
      <c r="A385" s="236"/>
      <c r="B385" s="227"/>
      <c r="C385" s="227"/>
      <c r="D385" s="227"/>
      <c r="E385" s="227"/>
      <c r="F385" s="227"/>
      <c r="G385" s="227"/>
      <c r="H385" s="227"/>
      <c r="I385" s="227"/>
      <c r="J385" s="227"/>
      <c r="K385" s="227"/>
      <c r="L385" s="227"/>
      <c r="M385" s="227"/>
      <c r="N385" s="227"/>
      <c r="O385" s="227"/>
      <c r="P385" s="227"/>
      <c r="Q385" s="227"/>
      <c r="R385" s="227"/>
      <c r="S385" s="227"/>
      <c r="T385" s="227"/>
      <c r="U385" s="227"/>
      <c r="V385" s="227"/>
      <c r="W385" s="227"/>
      <c r="X385" s="227"/>
      <c r="Y385" s="227"/>
      <c r="Z385" s="227"/>
    </row>
    <row r="386" spans="1:26" ht="14.25">
      <c r="A386" s="236"/>
      <c r="B386" s="227"/>
      <c r="C386" s="227"/>
      <c r="D386" s="227"/>
      <c r="E386" s="227"/>
      <c r="F386" s="227"/>
      <c r="G386" s="227"/>
      <c r="H386" s="227"/>
      <c r="I386" s="227"/>
      <c r="J386" s="227"/>
      <c r="K386" s="227"/>
      <c r="L386" s="227"/>
      <c r="M386" s="227"/>
      <c r="N386" s="227"/>
      <c r="O386" s="227"/>
      <c r="P386" s="227"/>
      <c r="Q386" s="227"/>
      <c r="R386" s="227"/>
      <c r="S386" s="227"/>
      <c r="T386" s="227"/>
      <c r="U386" s="227"/>
      <c r="V386" s="227"/>
      <c r="W386" s="227"/>
      <c r="X386" s="227"/>
      <c r="Y386" s="227"/>
      <c r="Z386" s="227"/>
    </row>
    <row r="387" spans="1:26" ht="14.25">
      <c r="A387" s="236"/>
      <c r="B387" s="227"/>
      <c r="C387" s="227"/>
      <c r="D387" s="227"/>
      <c r="E387" s="227"/>
      <c r="F387" s="227"/>
      <c r="G387" s="227"/>
      <c r="H387" s="227"/>
      <c r="I387" s="227"/>
      <c r="J387" s="227"/>
      <c r="K387" s="227"/>
      <c r="L387" s="227"/>
      <c r="M387" s="227"/>
      <c r="N387" s="227"/>
      <c r="O387" s="227"/>
      <c r="P387" s="227"/>
      <c r="Q387" s="227"/>
      <c r="R387" s="227"/>
      <c r="S387" s="227"/>
      <c r="T387" s="227"/>
      <c r="U387" s="227"/>
      <c r="V387" s="227"/>
      <c r="W387" s="227"/>
      <c r="X387" s="227"/>
      <c r="Y387" s="227"/>
      <c r="Z387" s="227"/>
    </row>
    <row r="388" spans="1:26" ht="14.25">
      <c r="A388" s="236"/>
      <c r="B388" s="227"/>
      <c r="C388" s="227"/>
      <c r="D388" s="227"/>
      <c r="E388" s="227"/>
      <c r="F388" s="227"/>
      <c r="G388" s="227"/>
      <c r="H388" s="227"/>
      <c r="I388" s="227"/>
      <c r="J388" s="227"/>
      <c r="K388" s="227"/>
      <c r="L388" s="227"/>
      <c r="M388" s="227"/>
      <c r="N388" s="227"/>
      <c r="O388" s="227"/>
      <c r="P388" s="227"/>
      <c r="Q388" s="227"/>
      <c r="R388" s="227"/>
      <c r="S388" s="227"/>
      <c r="T388" s="227"/>
      <c r="U388" s="227"/>
      <c r="V388" s="227"/>
      <c r="W388" s="227"/>
      <c r="X388" s="227"/>
      <c r="Y388" s="227"/>
      <c r="Z388" s="227"/>
    </row>
    <row r="389" spans="1:26" ht="14.25">
      <c r="A389" s="236"/>
      <c r="B389" s="227"/>
      <c r="C389" s="227"/>
      <c r="D389" s="227"/>
      <c r="E389" s="227"/>
      <c r="F389" s="227"/>
      <c r="G389" s="227"/>
      <c r="H389" s="227"/>
      <c r="I389" s="227"/>
      <c r="J389" s="227"/>
      <c r="K389" s="227"/>
      <c r="L389" s="227"/>
      <c r="M389" s="227"/>
      <c r="N389" s="227"/>
      <c r="O389" s="227"/>
      <c r="P389" s="227"/>
      <c r="Q389" s="227"/>
      <c r="R389" s="227"/>
      <c r="S389" s="227"/>
      <c r="T389" s="227"/>
      <c r="U389" s="227"/>
      <c r="V389" s="227"/>
      <c r="W389" s="227"/>
      <c r="X389" s="227"/>
      <c r="Y389" s="227"/>
      <c r="Z389" s="227"/>
    </row>
    <row r="390" spans="1:26" ht="14.25">
      <c r="A390" s="236"/>
      <c r="B390" s="227"/>
      <c r="C390" s="227"/>
      <c r="D390" s="227"/>
      <c r="E390" s="227"/>
      <c r="F390" s="227"/>
      <c r="G390" s="227"/>
      <c r="H390" s="227"/>
      <c r="I390" s="227"/>
      <c r="J390" s="227"/>
      <c r="K390" s="227"/>
      <c r="L390" s="227"/>
      <c r="M390" s="227"/>
      <c r="N390" s="227"/>
      <c r="O390" s="227"/>
      <c r="P390" s="227"/>
      <c r="Q390" s="227"/>
      <c r="R390" s="227"/>
      <c r="S390" s="227"/>
      <c r="T390" s="227"/>
      <c r="U390" s="227"/>
      <c r="V390" s="227"/>
      <c r="W390" s="227"/>
      <c r="X390" s="227"/>
      <c r="Y390" s="227"/>
      <c r="Z390" s="227"/>
    </row>
    <row r="391" spans="1:26" ht="14.25">
      <c r="A391" s="236"/>
      <c r="B391" s="227"/>
      <c r="C391" s="227"/>
      <c r="D391" s="227"/>
      <c r="E391" s="227"/>
      <c r="F391" s="227"/>
      <c r="G391" s="227"/>
      <c r="H391" s="227"/>
      <c r="I391" s="227"/>
      <c r="J391" s="227"/>
      <c r="K391" s="227"/>
      <c r="L391" s="227"/>
      <c r="M391" s="227"/>
      <c r="N391" s="227"/>
      <c r="O391" s="227"/>
      <c r="P391" s="227"/>
      <c r="Q391" s="227"/>
      <c r="R391" s="227"/>
      <c r="S391" s="227"/>
      <c r="T391" s="227"/>
      <c r="U391" s="227"/>
      <c r="V391" s="227"/>
      <c r="W391" s="227"/>
      <c r="X391" s="227"/>
      <c r="Y391" s="227"/>
      <c r="Z391" s="227"/>
    </row>
    <row r="392" spans="1:26" ht="14.25">
      <c r="A392" s="236"/>
      <c r="B392" s="227"/>
      <c r="C392" s="227"/>
      <c r="D392" s="227"/>
      <c r="E392" s="227"/>
      <c r="F392" s="227"/>
      <c r="G392" s="227"/>
      <c r="H392" s="227"/>
      <c r="I392" s="227"/>
      <c r="J392" s="227"/>
      <c r="K392" s="227"/>
      <c r="L392" s="227"/>
      <c r="M392" s="227"/>
      <c r="N392" s="227"/>
      <c r="O392" s="227"/>
      <c r="P392" s="227"/>
      <c r="Q392" s="227"/>
      <c r="R392" s="227"/>
      <c r="S392" s="227"/>
      <c r="T392" s="227"/>
      <c r="U392" s="227"/>
      <c r="V392" s="227"/>
      <c r="W392" s="227"/>
      <c r="X392" s="227"/>
      <c r="Y392" s="227"/>
      <c r="Z392" s="227"/>
    </row>
    <row r="393" spans="1:26" ht="14.25">
      <c r="A393" s="236"/>
      <c r="B393" s="227"/>
      <c r="C393" s="227"/>
      <c r="D393" s="227"/>
      <c r="E393" s="227"/>
      <c r="F393" s="227"/>
      <c r="G393" s="227"/>
      <c r="H393" s="227"/>
      <c r="I393" s="227"/>
      <c r="J393" s="227"/>
      <c r="K393" s="227"/>
      <c r="L393" s="227"/>
      <c r="M393" s="227"/>
      <c r="N393" s="227"/>
      <c r="O393" s="227"/>
      <c r="P393" s="227"/>
      <c r="Q393" s="227"/>
      <c r="R393" s="227"/>
      <c r="S393" s="227"/>
      <c r="T393" s="227"/>
      <c r="U393" s="227"/>
      <c r="V393" s="227"/>
      <c r="W393" s="227"/>
      <c r="X393" s="227"/>
      <c r="Y393" s="227"/>
      <c r="Z393" s="227"/>
    </row>
    <row r="394" spans="1:26" ht="14.25">
      <c r="A394" s="236"/>
      <c r="B394" s="227"/>
      <c r="C394" s="227"/>
      <c r="D394" s="227"/>
      <c r="E394" s="227"/>
      <c r="F394" s="227"/>
      <c r="G394" s="227"/>
      <c r="H394" s="227"/>
      <c r="I394" s="227"/>
      <c r="J394" s="227"/>
      <c r="K394" s="227"/>
      <c r="L394" s="227"/>
      <c r="M394" s="227"/>
      <c r="N394" s="227"/>
      <c r="O394" s="227"/>
      <c r="P394" s="227"/>
      <c r="Q394" s="227"/>
      <c r="R394" s="227"/>
      <c r="S394" s="227"/>
      <c r="T394" s="227"/>
      <c r="U394" s="227"/>
      <c r="V394" s="227"/>
      <c r="W394" s="227"/>
      <c r="X394" s="227"/>
      <c r="Y394" s="227"/>
      <c r="Z394" s="227"/>
    </row>
    <row r="395" spans="1:26" ht="14.25">
      <c r="A395" s="236"/>
      <c r="B395" s="227"/>
      <c r="C395" s="227"/>
      <c r="D395" s="227"/>
      <c r="E395" s="227"/>
      <c r="F395" s="227"/>
      <c r="G395" s="227"/>
      <c r="H395" s="227"/>
      <c r="I395" s="227"/>
      <c r="J395" s="227"/>
      <c r="K395" s="227"/>
      <c r="L395" s="227"/>
      <c r="M395" s="227"/>
      <c r="N395" s="227"/>
      <c r="O395" s="227"/>
      <c r="P395" s="227"/>
      <c r="Q395" s="227"/>
      <c r="R395" s="227"/>
      <c r="S395" s="227"/>
      <c r="T395" s="227"/>
      <c r="U395" s="227"/>
      <c r="V395" s="227"/>
      <c r="W395" s="227"/>
      <c r="X395" s="227"/>
      <c r="Y395" s="227"/>
      <c r="Z395" s="227"/>
    </row>
    <row r="396" spans="1:26" ht="14.25">
      <c r="A396" s="236"/>
      <c r="B396" s="227"/>
      <c r="C396" s="227"/>
      <c r="D396" s="227"/>
      <c r="E396" s="227"/>
      <c r="F396" s="227"/>
      <c r="G396" s="227"/>
      <c r="H396" s="227"/>
      <c r="I396" s="227"/>
      <c r="J396" s="227"/>
      <c r="K396" s="227"/>
      <c r="L396" s="227"/>
      <c r="M396" s="227"/>
      <c r="N396" s="227"/>
      <c r="O396" s="227"/>
      <c r="P396" s="227"/>
      <c r="Q396" s="227"/>
      <c r="R396" s="227"/>
      <c r="S396" s="227"/>
      <c r="T396" s="227"/>
      <c r="U396" s="227"/>
      <c r="V396" s="227"/>
      <c r="W396" s="227"/>
      <c r="X396" s="227"/>
      <c r="Y396" s="227"/>
      <c r="Z396" s="227"/>
    </row>
    <row r="397" spans="1:26" ht="14.25">
      <c r="A397" s="236"/>
      <c r="B397" s="227"/>
      <c r="C397" s="227"/>
      <c r="D397" s="227"/>
      <c r="E397" s="227"/>
      <c r="F397" s="227"/>
      <c r="G397" s="227"/>
      <c r="H397" s="227"/>
      <c r="I397" s="227"/>
      <c r="J397" s="227"/>
      <c r="K397" s="227"/>
      <c r="L397" s="227"/>
      <c r="M397" s="227"/>
      <c r="N397" s="227"/>
      <c r="O397" s="227"/>
      <c r="P397" s="227"/>
      <c r="Q397" s="227"/>
      <c r="R397" s="227"/>
      <c r="S397" s="227"/>
      <c r="T397" s="227"/>
      <c r="U397" s="227"/>
      <c r="V397" s="227"/>
      <c r="W397" s="227"/>
      <c r="X397" s="227"/>
      <c r="Y397" s="227"/>
      <c r="Z397" s="227"/>
    </row>
    <row r="398" spans="1:26" ht="14.25">
      <c r="A398" s="236"/>
      <c r="B398" s="227"/>
      <c r="C398" s="227"/>
      <c r="D398" s="227"/>
      <c r="E398" s="227"/>
      <c r="F398" s="227"/>
      <c r="G398" s="227"/>
      <c r="H398" s="227"/>
      <c r="I398" s="227"/>
      <c r="J398" s="227"/>
      <c r="K398" s="227"/>
      <c r="L398" s="227"/>
      <c r="M398" s="227"/>
      <c r="N398" s="227"/>
      <c r="O398" s="227"/>
      <c r="P398" s="227"/>
      <c r="Q398" s="227"/>
      <c r="R398" s="227"/>
      <c r="S398" s="227"/>
      <c r="T398" s="227"/>
      <c r="U398" s="227"/>
      <c r="V398" s="227"/>
      <c r="W398" s="227"/>
      <c r="X398" s="227"/>
      <c r="Y398" s="227"/>
      <c r="Z398" s="227"/>
    </row>
    <row r="399" spans="1:26" ht="14.25">
      <c r="A399" s="236"/>
      <c r="B399" s="227"/>
      <c r="C399" s="227"/>
      <c r="D399" s="227"/>
      <c r="E399" s="227"/>
      <c r="F399" s="227"/>
      <c r="G399" s="227"/>
      <c r="H399" s="227"/>
      <c r="I399" s="227"/>
      <c r="J399" s="227"/>
      <c r="K399" s="227"/>
      <c r="L399" s="227"/>
      <c r="M399" s="227"/>
      <c r="N399" s="227"/>
      <c r="O399" s="227"/>
      <c r="P399" s="227"/>
      <c r="Q399" s="227"/>
      <c r="R399" s="227"/>
      <c r="S399" s="227"/>
      <c r="T399" s="227"/>
      <c r="U399" s="227"/>
      <c r="V399" s="227"/>
      <c r="W399" s="227"/>
      <c r="X399" s="227"/>
      <c r="Y399" s="227"/>
      <c r="Z399" s="227"/>
    </row>
    <row r="400" spans="1:26" ht="14.25">
      <c r="A400" s="236"/>
      <c r="B400" s="227"/>
      <c r="C400" s="227"/>
      <c r="D400" s="227"/>
      <c r="E400" s="227"/>
      <c r="F400" s="227"/>
      <c r="G400" s="227"/>
      <c r="H400" s="227"/>
      <c r="I400" s="227"/>
      <c r="J400" s="227"/>
      <c r="K400" s="227"/>
      <c r="L400" s="227"/>
      <c r="M400" s="227"/>
      <c r="N400" s="227"/>
      <c r="O400" s="227"/>
      <c r="P400" s="227"/>
      <c r="Q400" s="227"/>
      <c r="R400" s="227"/>
      <c r="S400" s="227"/>
      <c r="T400" s="227"/>
      <c r="U400" s="227"/>
      <c r="V400" s="227"/>
      <c r="W400" s="227"/>
      <c r="X400" s="227"/>
      <c r="Y400" s="227"/>
      <c r="Z400" s="227"/>
    </row>
    <row r="401" spans="1:26" ht="14.25">
      <c r="A401" s="236"/>
      <c r="B401" s="227"/>
      <c r="C401" s="227"/>
      <c r="D401" s="227"/>
      <c r="E401" s="227"/>
      <c r="F401" s="227"/>
      <c r="G401" s="227"/>
      <c r="H401" s="227"/>
      <c r="I401" s="227"/>
      <c r="J401" s="227"/>
      <c r="K401" s="227"/>
      <c r="L401" s="227"/>
      <c r="M401" s="227"/>
      <c r="N401" s="227"/>
      <c r="O401" s="227"/>
      <c r="P401" s="227"/>
      <c r="Q401" s="227"/>
      <c r="R401" s="227"/>
      <c r="S401" s="227"/>
      <c r="T401" s="227"/>
      <c r="U401" s="227"/>
      <c r="V401" s="227"/>
      <c r="W401" s="227"/>
      <c r="X401" s="227"/>
      <c r="Y401" s="227"/>
      <c r="Z401" s="227"/>
    </row>
    <row r="402" spans="1:26" ht="14.25">
      <c r="A402" s="236"/>
      <c r="B402" s="227"/>
      <c r="C402" s="227"/>
      <c r="D402" s="227"/>
      <c r="E402" s="227"/>
      <c r="F402" s="227"/>
      <c r="G402" s="227"/>
      <c r="H402" s="227"/>
      <c r="I402" s="227"/>
      <c r="J402" s="227"/>
      <c r="K402" s="227"/>
      <c r="L402" s="227"/>
      <c r="M402" s="227"/>
      <c r="N402" s="227"/>
      <c r="O402" s="227"/>
      <c r="P402" s="227"/>
      <c r="Q402" s="227"/>
      <c r="R402" s="227"/>
      <c r="S402" s="227"/>
      <c r="T402" s="227"/>
      <c r="U402" s="227"/>
      <c r="V402" s="227"/>
      <c r="W402" s="227"/>
      <c r="X402" s="227"/>
      <c r="Y402" s="227"/>
      <c r="Z402" s="227"/>
    </row>
    <row r="403" spans="1:26" ht="14.25">
      <c r="A403" s="236"/>
      <c r="B403" s="227"/>
      <c r="C403" s="227"/>
      <c r="D403" s="227"/>
      <c r="E403" s="227"/>
      <c r="F403" s="227"/>
      <c r="G403" s="227"/>
      <c r="H403" s="227"/>
      <c r="I403" s="227"/>
      <c r="J403" s="227"/>
      <c r="K403" s="227"/>
      <c r="L403" s="227"/>
      <c r="M403" s="227"/>
      <c r="N403" s="227"/>
      <c r="O403" s="227"/>
      <c r="P403" s="227"/>
      <c r="Q403" s="227"/>
      <c r="R403" s="227"/>
      <c r="S403" s="227"/>
      <c r="T403" s="227"/>
      <c r="U403" s="227"/>
      <c r="V403" s="227"/>
      <c r="W403" s="227"/>
      <c r="X403" s="227"/>
      <c r="Y403" s="227"/>
      <c r="Z403" s="227"/>
    </row>
    <row r="404" spans="1:26" ht="14.25">
      <c r="A404" s="236"/>
      <c r="B404" s="227"/>
      <c r="C404" s="227"/>
      <c r="D404" s="227"/>
      <c r="E404" s="227"/>
      <c r="F404" s="227"/>
      <c r="G404" s="227"/>
      <c r="H404" s="227"/>
      <c r="I404" s="227"/>
      <c r="J404" s="227"/>
      <c r="K404" s="227"/>
      <c r="L404" s="227"/>
      <c r="M404" s="227"/>
      <c r="N404" s="227"/>
      <c r="O404" s="227"/>
      <c r="P404" s="227"/>
      <c r="Q404" s="227"/>
      <c r="R404" s="227"/>
      <c r="S404" s="227"/>
      <c r="T404" s="227"/>
      <c r="U404" s="227"/>
      <c r="V404" s="227"/>
      <c r="W404" s="227"/>
      <c r="X404" s="227"/>
      <c r="Y404" s="227"/>
      <c r="Z404" s="227"/>
    </row>
    <row r="405" spans="1:26" ht="14.25">
      <c r="A405" s="236"/>
      <c r="B405" s="227"/>
      <c r="C405" s="227"/>
      <c r="D405" s="227"/>
      <c r="E405" s="227"/>
      <c r="F405" s="227"/>
      <c r="G405" s="227"/>
      <c r="H405" s="227"/>
      <c r="I405" s="227"/>
      <c r="J405" s="227"/>
      <c r="K405" s="227"/>
      <c r="L405" s="227"/>
      <c r="M405" s="227"/>
      <c r="N405" s="227"/>
      <c r="O405" s="227"/>
      <c r="P405" s="227"/>
      <c r="Q405" s="227"/>
      <c r="R405" s="227"/>
      <c r="S405" s="227"/>
      <c r="T405" s="227"/>
      <c r="U405" s="227"/>
      <c r="V405" s="227"/>
      <c r="W405" s="227"/>
      <c r="X405" s="227"/>
      <c r="Y405" s="227"/>
      <c r="Z405" s="227"/>
    </row>
    <row r="406" spans="1:26" ht="14.25">
      <c r="A406" s="236"/>
      <c r="B406" s="227"/>
      <c r="C406" s="227"/>
      <c r="D406" s="227"/>
      <c r="E406" s="227"/>
      <c r="F406" s="227"/>
      <c r="G406" s="227"/>
      <c r="H406" s="227"/>
      <c r="I406" s="227"/>
      <c r="J406" s="227"/>
      <c r="K406" s="227"/>
      <c r="L406" s="227"/>
      <c r="M406" s="227"/>
      <c r="N406" s="227"/>
      <c r="O406" s="227"/>
      <c r="P406" s="227"/>
      <c r="Q406" s="227"/>
      <c r="R406" s="227"/>
      <c r="S406" s="227"/>
      <c r="T406" s="227"/>
      <c r="U406" s="227"/>
      <c r="V406" s="227"/>
      <c r="W406" s="227"/>
      <c r="X406" s="227"/>
      <c r="Y406" s="227"/>
      <c r="Z406" s="227"/>
    </row>
    <row r="407" spans="1:26" ht="14.25">
      <c r="A407" s="236"/>
      <c r="B407" s="227"/>
      <c r="C407" s="227"/>
      <c r="D407" s="227"/>
      <c r="E407" s="227"/>
      <c r="F407" s="227"/>
      <c r="G407" s="227"/>
      <c r="H407" s="227"/>
      <c r="I407" s="227"/>
      <c r="J407" s="227"/>
      <c r="K407" s="227"/>
      <c r="L407" s="227"/>
      <c r="M407" s="227"/>
      <c r="N407" s="227"/>
      <c r="O407" s="227"/>
      <c r="P407" s="227"/>
      <c r="Q407" s="227"/>
      <c r="R407" s="227"/>
      <c r="S407" s="227"/>
      <c r="T407" s="227"/>
      <c r="U407" s="227"/>
      <c r="V407" s="227"/>
      <c r="W407" s="227"/>
      <c r="X407" s="227"/>
      <c r="Y407" s="227"/>
      <c r="Z407" s="227"/>
    </row>
    <row r="408" spans="1:26" ht="14.25">
      <c r="A408" s="236"/>
      <c r="B408" s="227"/>
      <c r="C408" s="227"/>
      <c r="D408" s="227"/>
      <c r="E408" s="227"/>
      <c r="F408" s="227"/>
      <c r="G408" s="227"/>
      <c r="H408" s="227"/>
      <c r="I408" s="227"/>
      <c r="J408" s="227"/>
      <c r="K408" s="227"/>
      <c r="L408" s="227"/>
      <c r="M408" s="227"/>
      <c r="N408" s="227"/>
      <c r="O408" s="227"/>
      <c r="P408" s="227"/>
      <c r="Q408" s="227"/>
      <c r="R408" s="227"/>
      <c r="S408" s="227"/>
      <c r="T408" s="227"/>
      <c r="U408" s="227"/>
      <c r="V408" s="227"/>
      <c r="W408" s="227"/>
      <c r="X408" s="227"/>
      <c r="Y408" s="227"/>
      <c r="Z408" s="227"/>
    </row>
    <row r="409" spans="1:26" ht="14.25">
      <c r="A409" s="236"/>
      <c r="B409" s="227"/>
      <c r="C409" s="227"/>
      <c r="D409" s="227"/>
      <c r="E409" s="227"/>
      <c r="F409" s="227"/>
      <c r="G409" s="227"/>
      <c r="H409" s="227"/>
      <c r="I409" s="227"/>
      <c r="J409" s="227"/>
      <c r="K409" s="227"/>
      <c r="L409" s="227"/>
      <c r="M409" s="227"/>
      <c r="N409" s="227"/>
      <c r="O409" s="227"/>
      <c r="P409" s="227"/>
      <c r="Q409" s="227"/>
      <c r="R409" s="227"/>
      <c r="S409" s="227"/>
      <c r="T409" s="227"/>
      <c r="U409" s="227"/>
      <c r="V409" s="227"/>
      <c r="W409" s="227"/>
      <c r="X409" s="227"/>
      <c r="Y409" s="227"/>
      <c r="Z409" s="227"/>
    </row>
    <row r="410" spans="1:26" ht="14.25">
      <c r="A410" s="236"/>
      <c r="B410" s="227"/>
      <c r="C410" s="227"/>
      <c r="D410" s="227"/>
      <c r="E410" s="227"/>
      <c r="F410" s="227"/>
      <c r="G410" s="227"/>
      <c r="H410" s="227"/>
      <c r="I410" s="227"/>
      <c r="J410" s="227"/>
      <c r="K410" s="227"/>
      <c r="L410" s="227"/>
      <c r="M410" s="227"/>
      <c r="N410" s="227"/>
      <c r="O410" s="227"/>
      <c r="P410" s="227"/>
      <c r="Q410" s="227"/>
      <c r="R410" s="227"/>
      <c r="S410" s="227"/>
      <c r="T410" s="227"/>
      <c r="U410" s="227"/>
      <c r="V410" s="227"/>
      <c r="W410" s="227"/>
      <c r="X410" s="227"/>
      <c r="Y410" s="227"/>
      <c r="Z410" s="227"/>
    </row>
    <row r="411" spans="1:26" ht="14.25">
      <c r="A411" s="236"/>
      <c r="B411" s="227"/>
      <c r="C411" s="227"/>
      <c r="D411" s="227"/>
      <c r="E411" s="227"/>
      <c r="F411" s="227"/>
      <c r="G411" s="227"/>
      <c r="H411" s="227"/>
      <c r="I411" s="227"/>
      <c r="J411" s="227"/>
      <c r="K411" s="227"/>
      <c r="L411" s="227"/>
      <c r="M411" s="227"/>
      <c r="N411" s="227"/>
      <c r="O411" s="227"/>
      <c r="P411" s="227"/>
      <c r="Q411" s="227"/>
      <c r="R411" s="227"/>
      <c r="S411" s="227"/>
      <c r="T411" s="227"/>
      <c r="U411" s="227"/>
      <c r="V411" s="227"/>
      <c r="W411" s="227"/>
      <c r="X411" s="227"/>
      <c r="Y411" s="227"/>
      <c r="Z411" s="227"/>
    </row>
    <row r="412" spans="1:26" ht="14.25">
      <c r="A412" s="236"/>
      <c r="B412" s="227"/>
      <c r="C412" s="227"/>
      <c r="D412" s="227"/>
      <c r="E412" s="227"/>
      <c r="F412" s="227"/>
      <c r="G412" s="227"/>
      <c r="H412" s="227"/>
      <c r="I412" s="227"/>
      <c r="J412" s="227"/>
      <c r="K412" s="227"/>
      <c r="L412" s="227"/>
      <c r="M412" s="227"/>
      <c r="N412" s="227"/>
      <c r="O412" s="227"/>
      <c r="P412" s="227"/>
      <c r="Q412" s="227"/>
      <c r="R412" s="227"/>
      <c r="S412" s="227"/>
      <c r="T412" s="227"/>
      <c r="U412" s="227"/>
      <c r="V412" s="227"/>
      <c r="W412" s="227"/>
      <c r="X412" s="227"/>
      <c r="Y412" s="227"/>
      <c r="Z412" s="227"/>
    </row>
    <row r="413" spans="1:26" ht="14.25">
      <c r="A413" s="236"/>
      <c r="B413" s="227"/>
      <c r="C413" s="227"/>
      <c r="D413" s="227"/>
      <c r="E413" s="227"/>
      <c r="F413" s="227"/>
      <c r="G413" s="227"/>
      <c r="H413" s="227"/>
      <c r="I413" s="227"/>
      <c r="J413" s="227"/>
      <c r="K413" s="227"/>
      <c r="L413" s="227"/>
      <c r="M413" s="227"/>
      <c r="N413" s="227"/>
      <c r="O413" s="227"/>
      <c r="P413" s="227"/>
      <c r="Q413" s="227"/>
      <c r="R413" s="227"/>
      <c r="S413" s="227"/>
      <c r="T413" s="227"/>
      <c r="U413" s="227"/>
      <c r="V413" s="227"/>
      <c r="W413" s="227"/>
      <c r="X413" s="227"/>
      <c r="Y413" s="227"/>
      <c r="Z413" s="227"/>
    </row>
    <row r="414" spans="1:26" ht="14.25">
      <c r="A414" s="236"/>
      <c r="B414" s="227"/>
      <c r="C414" s="227"/>
      <c r="D414" s="227"/>
      <c r="E414" s="227"/>
      <c r="F414" s="227"/>
      <c r="G414" s="227"/>
      <c r="H414" s="227"/>
      <c r="I414" s="227"/>
      <c r="J414" s="227"/>
      <c r="K414" s="227"/>
      <c r="L414" s="227"/>
      <c r="M414" s="227"/>
      <c r="N414" s="227"/>
      <c r="O414" s="227"/>
      <c r="P414" s="227"/>
      <c r="Q414" s="227"/>
      <c r="R414" s="227"/>
      <c r="S414" s="227"/>
      <c r="T414" s="227"/>
      <c r="U414" s="227"/>
      <c r="V414" s="227"/>
      <c r="W414" s="227"/>
      <c r="X414" s="227"/>
      <c r="Y414" s="227"/>
      <c r="Z414" s="227"/>
    </row>
    <row r="415" spans="1:26" ht="14.25">
      <c r="A415" s="236"/>
      <c r="B415" s="227"/>
      <c r="C415" s="227"/>
      <c r="D415" s="227"/>
      <c r="E415" s="227"/>
      <c r="F415" s="227"/>
      <c r="G415" s="227"/>
      <c r="H415" s="227"/>
      <c r="I415" s="227"/>
      <c r="J415" s="227"/>
      <c r="K415" s="227"/>
      <c r="L415" s="227"/>
      <c r="M415" s="227"/>
      <c r="N415" s="227"/>
      <c r="O415" s="227"/>
      <c r="P415" s="227"/>
      <c r="Q415" s="227"/>
      <c r="R415" s="227"/>
      <c r="S415" s="227"/>
      <c r="T415" s="227"/>
      <c r="U415" s="227"/>
      <c r="V415" s="227"/>
      <c r="W415" s="227"/>
      <c r="X415" s="227"/>
      <c r="Y415" s="227"/>
      <c r="Z415" s="227"/>
    </row>
    <row r="416" spans="1:26" ht="14.25">
      <c r="A416" s="236"/>
      <c r="B416" s="227"/>
      <c r="C416" s="227"/>
      <c r="D416" s="227"/>
      <c r="E416" s="227"/>
      <c r="F416" s="227"/>
      <c r="G416" s="227"/>
      <c r="H416" s="227"/>
      <c r="I416" s="227"/>
      <c r="J416" s="227"/>
      <c r="K416" s="227"/>
      <c r="L416" s="227"/>
      <c r="M416" s="227"/>
      <c r="N416" s="227"/>
      <c r="O416" s="227"/>
      <c r="P416" s="227"/>
      <c r="Q416" s="227"/>
      <c r="R416" s="227"/>
      <c r="S416" s="227"/>
      <c r="T416" s="227"/>
      <c r="U416" s="227"/>
      <c r="V416" s="227"/>
      <c r="W416" s="227"/>
      <c r="X416" s="227"/>
      <c r="Y416" s="227"/>
      <c r="Z416" s="227"/>
    </row>
    <row r="417" spans="1:26" ht="14.25">
      <c r="A417" s="236"/>
      <c r="B417" s="227"/>
      <c r="C417" s="227"/>
      <c r="D417" s="227"/>
      <c r="E417" s="227"/>
      <c r="F417" s="227"/>
      <c r="G417" s="227"/>
      <c r="H417" s="227"/>
      <c r="I417" s="227"/>
      <c r="J417" s="227"/>
      <c r="K417" s="227"/>
      <c r="L417" s="227"/>
      <c r="M417" s="227"/>
      <c r="N417" s="227"/>
      <c r="O417" s="227"/>
      <c r="P417" s="227"/>
      <c r="Q417" s="227"/>
      <c r="R417" s="227"/>
      <c r="S417" s="227"/>
      <c r="T417" s="227"/>
      <c r="U417" s="227"/>
      <c r="V417" s="227"/>
      <c r="W417" s="227"/>
      <c r="X417" s="227"/>
      <c r="Y417" s="227"/>
      <c r="Z417" s="227"/>
    </row>
    <row r="418" spans="1:26" ht="14.25">
      <c r="A418" s="236"/>
      <c r="B418" s="227"/>
      <c r="C418" s="227"/>
      <c r="D418" s="227"/>
      <c r="E418" s="227"/>
      <c r="F418" s="227"/>
      <c r="G418" s="227"/>
      <c r="H418" s="227"/>
      <c r="I418" s="227"/>
      <c r="J418" s="227"/>
      <c r="K418" s="227"/>
      <c r="L418" s="227"/>
      <c r="M418" s="227"/>
      <c r="N418" s="227"/>
      <c r="O418" s="227"/>
      <c r="P418" s="227"/>
      <c r="Q418" s="227"/>
      <c r="R418" s="227"/>
      <c r="S418" s="227"/>
      <c r="T418" s="227"/>
      <c r="U418" s="227"/>
      <c r="V418" s="227"/>
      <c r="W418" s="227"/>
      <c r="X418" s="227"/>
      <c r="Y418" s="227"/>
      <c r="Z418" s="227"/>
    </row>
    <row r="419" spans="1:26" ht="14.25">
      <c r="A419" s="236"/>
      <c r="B419" s="227"/>
      <c r="C419" s="227"/>
      <c r="D419" s="227"/>
      <c r="E419" s="227"/>
      <c r="F419" s="227"/>
      <c r="G419" s="227"/>
      <c r="H419" s="227"/>
      <c r="I419" s="227"/>
      <c r="J419" s="227"/>
      <c r="K419" s="227"/>
      <c r="L419" s="227"/>
      <c r="M419" s="227"/>
      <c r="N419" s="227"/>
      <c r="O419" s="227"/>
      <c r="P419" s="227"/>
      <c r="Q419" s="227"/>
      <c r="R419" s="227"/>
      <c r="S419" s="227"/>
      <c r="T419" s="227"/>
      <c r="U419" s="227"/>
      <c r="V419" s="227"/>
      <c r="W419" s="227"/>
      <c r="X419" s="227"/>
      <c r="Y419" s="227"/>
      <c r="Z419" s="227"/>
    </row>
    <row r="420" spans="1:26" ht="14.25">
      <c r="A420" s="236"/>
      <c r="B420" s="227"/>
      <c r="C420" s="227"/>
      <c r="D420" s="227"/>
      <c r="E420" s="227"/>
      <c r="F420" s="227"/>
      <c r="G420" s="227"/>
      <c r="H420" s="227"/>
      <c r="I420" s="227"/>
      <c r="J420" s="227"/>
      <c r="K420" s="227"/>
      <c r="L420" s="227"/>
      <c r="M420" s="227"/>
      <c r="N420" s="227"/>
      <c r="O420" s="227"/>
      <c r="P420" s="227"/>
      <c r="Q420" s="227"/>
      <c r="R420" s="227"/>
      <c r="S420" s="227"/>
      <c r="T420" s="227"/>
      <c r="U420" s="227"/>
      <c r="V420" s="227"/>
      <c r="W420" s="227"/>
      <c r="X420" s="227"/>
      <c r="Y420" s="227"/>
      <c r="Z420" s="227"/>
    </row>
    <row r="421" spans="1:26" ht="14.25">
      <c r="A421" s="236"/>
      <c r="B421" s="227"/>
      <c r="C421" s="227"/>
      <c r="D421" s="227"/>
      <c r="E421" s="227"/>
      <c r="F421" s="227"/>
      <c r="G421" s="227"/>
      <c r="H421" s="227"/>
      <c r="I421" s="227"/>
      <c r="J421" s="227"/>
      <c r="K421" s="227"/>
      <c r="L421" s="227"/>
      <c r="M421" s="227"/>
      <c r="N421" s="227"/>
      <c r="O421" s="227"/>
      <c r="P421" s="227"/>
      <c r="Q421" s="227"/>
      <c r="R421" s="227"/>
      <c r="S421" s="227"/>
      <c r="T421" s="227"/>
      <c r="U421" s="227"/>
      <c r="V421" s="227"/>
      <c r="W421" s="227"/>
      <c r="X421" s="227"/>
      <c r="Y421" s="227"/>
      <c r="Z421" s="227"/>
    </row>
    <row r="422" spans="1:26" ht="14.25">
      <c r="A422" s="236"/>
      <c r="B422" s="227"/>
      <c r="C422" s="227"/>
      <c r="D422" s="227"/>
      <c r="E422" s="227"/>
      <c r="F422" s="227"/>
      <c r="G422" s="227"/>
      <c r="H422" s="227"/>
      <c r="I422" s="227"/>
      <c r="J422" s="227"/>
      <c r="K422" s="227"/>
      <c r="L422" s="227"/>
      <c r="M422" s="227"/>
      <c r="N422" s="227"/>
      <c r="O422" s="227"/>
      <c r="P422" s="227"/>
      <c r="Q422" s="227"/>
      <c r="R422" s="227"/>
      <c r="S422" s="227"/>
      <c r="T422" s="227"/>
      <c r="U422" s="227"/>
      <c r="V422" s="227"/>
      <c r="W422" s="227"/>
      <c r="X422" s="227"/>
      <c r="Y422" s="227"/>
      <c r="Z422" s="227"/>
    </row>
    <row r="423" spans="1:26" ht="14.25">
      <c r="A423" s="236"/>
      <c r="B423" s="227"/>
      <c r="C423" s="227"/>
      <c r="D423" s="227"/>
      <c r="E423" s="227"/>
      <c r="F423" s="227"/>
      <c r="G423" s="227"/>
      <c r="H423" s="227"/>
      <c r="I423" s="227"/>
      <c r="J423" s="227"/>
      <c r="K423" s="227"/>
      <c r="L423" s="227"/>
      <c r="M423" s="227"/>
      <c r="N423" s="227"/>
      <c r="O423" s="227"/>
      <c r="P423" s="227"/>
      <c r="Q423" s="227"/>
      <c r="R423" s="227"/>
      <c r="S423" s="227"/>
      <c r="T423" s="227"/>
      <c r="U423" s="227"/>
      <c r="V423" s="227"/>
      <c r="W423" s="227"/>
      <c r="X423" s="227"/>
      <c r="Y423" s="227"/>
      <c r="Z423" s="227"/>
    </row>
    <row r="424" spans="1:26" ht="14.25">
      <c r="A424" s="236"/>
      <c r="B424" s="227"/>
      <c r="C424" s="227"/>
      <c r="D424" s="227"/>
      <c r="E424" s="227"/>
      <c r="F424" s="227"/>
      <c r="G424" s="227"/>
      <c r="H424" s="227"/>
      <c r="I424" s="227"/>
      <c r="J424" s="227"/>
      <c r="K424" s="227"/>
      <c r="L424" s="227"/>
      <c r="M424" s="227"/>
      <c r="N424" s="227"/>
      <c r="O424" s="227"/>
      <c r="P424" s="227"/>
      <c r="Q424" s="227"/>
      <c r="R424" s="227"/>
      <c r="S424" s="227"/>
      <c r="T424" s="227"/>
      <c r="U424" s="227"/>
      <c r="V424" s="227"/>
      <c r="W424" s="227"/>
      <c r="X424" s="227"/>
      <c r="Y424" s="227"/>
      <c r="Z424" s="227"/>
    </row>
    <row r="425" spans="1:26" ht="14.25">
      <c r="A425" s="236"/>
      <c r="B425" s="227"/>
      <c r="C425" s="227"/>
      <c r="D425" s="227"/>
      <c r="E425" s="227"/>
      <c r="F425" s="227"/>
      <c r="G425" s="227"/>
      <c r="H425" s="227"/>
      <c r="I425" s="227"/>
      <c r="J425" s="227"/>
      <c r="K425" s="227"/>
      <c r="L425" s="227"/>
      <c r="M425" s="227"/>
      <c r="N425" s="227"/>
      <c r="O425" s="227"/>
      <c r="P425" s="227"/>
      <c r="Q425" s="227"/>
      <c r="R425" s="227"/>
      <c r="S425" s="227"/>
      <c r="T425" s="227"/>
      <c r="U425" s="227"/>
      <c r="V425" s="227"/>
      <c r="W425" s="227"/>
      <c r="X425" s="227"/>
      <c r="Y425" s="227"/>
      <c r="Z425" s="227"/>
    </row>
    <row r="426" spans="1:26" ht="14.25">
      <c r="A426" s="236"/>
      <c r="B426" s="227"/>
      <c r="C426" s="227"/>
      <c r="D426" s="227"/>
      <c r="E426" s="227"/>
      <c r="F426" s="227"/>
      <c r="G426" s="227"/>
      <c r="H426" s="227"/>
      <c r="I426" s="227"/>
      <c r="J426" s="227"/>
      <c r="K426" s="227"/>
      <c r="L426" s="227"/>
      <c r="M426" s="227"/>
      <c r="N426" s="227"/>
      <c r="O426" s="227"/>
      <c r="P426" s="227"/>
      <c r="Q426" s="227"/>
      <c r="R426" s="227"/>
      <c r="S426" s="227"/>
      <c r="T426" s="227"/>
      <c r="U426" s="227"/>
      <c r="V426" s="227"/>
      <c r="W426" s="227"/>
      <c r="X426" s="227"/>
      <c r="Y426" s="227"/>
      <c r="Z426" s="227"/>
    </row>
    <row r="427" spans="1:26" ht="14.25">
      <c r="A427" s="236"/>
      <c r="B427" s="227"/>
      <c r="C427" s="227"/>
      <c r="D427" s="227"/>
      <c r="E427" s="227"/>
      <c r="F427" s="227"/>
      <c r="G427" s="227"/>
      <c r="H427" s="227"/>
      <c r="I427" s="227"/>
      <c r="J427" s="227"/>
      <c r="K427" s="227"/>
      <c r="L427" s="227"/>
      <c r="M427" s="227"/>
      <c r="N427" s="227"/>
      <c r="O427" s="227"/>
      <c r="P427" s="227"/>
      <c r="Q427" s="227"/>
      <c r="R427" s="227"/>
      <c r="S427" s="227"/>
      <c r="T427" s="227"/>
      <c r="U427" s="227"/>
      <c r="V427" s="227"/>
      <c r="W427" s="227"/>
      <c r="X427" s="227"/>
      <c r="Y427" s="227"/>
      <c r="Z427" s="227"/>
    </row>
    <row r="428" spans="1:26" ht="14.25">
      <c r="A428" s="236"/>
      <c r="B428" s="227"/>
      <c r="C428" s="227"/>
      <c r="D428" s="227"/>
      <c r="E428" s="227"/>
      <c r="F428" s="227"/>
      <c r="G428" s="227"/>
      <c r="H428" s="227"/>
      <c r="I428" s="227"/>
      <c r="J428" s="227"/>
      <c r="K428" s="227"/>
      <c r="L428" s="227"/>
      <c r="M428" s="227"/>
      <c r="N428" s="227"/>
      <c r="O428" s="227"/>
      <c r="P428" s="227"/>
      <c r="Q428" s="227"/>
      <c r="R428" s="227"/>
      <c r="S428" s="227"/>
      <c r="T428" s="227"/>
      <c r="U428" s="227"/>
      <c r="V428" s="227"/>
      <c r="W428" s="227"/>
      <c r="X428" s="227"/>
      <c r="Y428" s="227"/>
      <c r="Z428" s="227"/>
    </row>
    <row r="429" spans="1:26" ht="14.25">
      <c r="A429" s="236"/>
      <c r="B429" s="227"/>
      <c r="C429" s="227"/>
      <c r="D429" s="227"/>
      <c r="E429" s="227"/>
      <c r="F429" s="227"/>
      <c r="G429" s="227"/>
      <c r="H429" s="227"/>
      <c r="I429" s="227"/>
      <c r="J429" s="227"/>
      <c r="K429" s="227"/>
      <c r="L429" s="227"/>
      <c r="M429" s="227"/>
      <c r="N429" s="227"/>
      <c r="O429" s="227"/>
      <c r="P429" s="227"/>
      <c r="Q429" s="227"/>
      <c r="R429" s="227"/>
      <c r="S429" s="227"/>
      <c r="T429" s="227"/>
      <c r="U429" s="227"/>
      <c r="V429" s="227"/>
      <c r="W429" s="227"/>
      <c r="X429" s="227"/>
      <c r="Y429" s="227"/>
      <c r="Z429" s="227"/>
    </row>
    <row r="430" spans="1:26" ht="14.25">
      <c r="A430" s="236"/>
      <c r="B430" s="227"/>
      <c r="C430" s="227"/>
      <c r="D430" s="227"/>
      <c r="E430" s="227"/>
      <c r="F430" s="227"/>
      <c r="G430" s="227"/>
      <c r="H430" s="227"/>
      <c r="I430" s="227"/>
      <c r="J430" s="227"/>
      <c r="K430" s="227"/>
      <c r="L430" s="227"/>
      <c r="M430" s="227"/>
      <c r="N430" s="227"/>
      <c r="O430" s="227"/>
      <c r="P430" s="227"/>
      <c r="Q430" s="227"/>
      <c r="R430" s="227"/>
      <c r="S430" s="227"/>
      <c r="T430" s="227"/>
      <c r="U430" s="227"/>
      <c r="V430" s="227"/>
      <c r="W430" s="227"/>
      <c r="X430" s="227"/>
      <c r="Y430" s="227"/>
      <c r="Z430" s="227"/>
    </row>
    <row r="431" spans="1:26" ht="14.25">
      <c r="A431" s="236"/>
      <c r="B431" s="227"/>
      <c r="C431" s="227"/>
      <c r="D431" s="227"/>
      <c r="E431" s="227"/>
      <c r="F431" s="227"/>
      <c r="G431" s="227"/>
      <c r="H431" s="227"/>
      <c r="I431" s="227"/>
      <c r="J431" s="227"/>
      <c r="K431" s="227"/>
      <c r="L431" s="227"/>
      <c r="M431" s="227"/>
      <c r="N431" s="227"/>
      <c r="O431" s="227"/>
      <c r="P431" s="227"/>
      <c r="Q431" s="227"/>
      <c r="R431" s="227"/>
      <c r="S431" s="227"/>
      <c r="T431" s="227"/>
      <c r="U431" s="227"/>
      <c r="V431" s="227"/>
      <c r="W431" s="227"/>
      <c r="X431" s="227"/>
      <c r="Y431" s="227"/>
      <c r="Z431" s="227"/>
    </row>
    <row r="432" spans="1:26" ht="14.25">
      <c r="A432" s="236"/>
      <c r="B432" s="227"/>
      <c r="C432" s="227"/>
      <c r="D432" s="227"/>
      <c r="E432" s="227"/>
      <c r="F432" s="227"/>
      <c r="G432" s="227"/>
      <c r="H432" s="227"/>
      <c r="I432" s="227"/>
      <c r="J432" s="227"/>
      <c r="K432" s="227"/>
      <c r="L432" s="227"/>
      <c r="M432" s="227"/>
      <c r="N432" s="227"/>
      <c r="O432" s="227"/>
      <c r="P432" s="227"/>
      <c r="Q432" s="227"/>
      <c r="R432" s="227"/>
      <c r="S432" s="227"/>
      <c r="T432" s="227"/>
      <c r="U432" s="227"/>
      <c r="V432" s="227"/>
      <c r="W432" s="227"/>
      <c r="X432" s="227"/>
      <c r="Y432" s="227"/>
      <c r="Z432" s="227"/>
    </row>
    <row r="433" spans="1:26" ht="14.25">
      <c r="A433" s="236"/>
      <c r="B433" s="227"/>
      <c r="C433" s="227"/>
      <c r="D433" s="227"/>
      <c r="E433" s="227"/>
      <c r="F433" s="227"/>
      <c r="G433" s="227"/>
      <c r="H433" s="227"/>
      <c r="I433" s="227"/>
      <c r="J433" s="227"/>
      <c r="K433" s="227"/>
      <c r="L433" s="227"/>
      <c r="M433" s="227"/>
      <c r="N433" s="227"/>
      <c r="O433" s="227"/>
      <c r="P433" s="227"/>
      <c r="Q433" s="227"/>
      <c r="R433" s="227"/>
      <c r="S433" s="227"/>
      <c r="T433" s="227"/>
      <c r="U433" s="227"/>
      <c r="V433" s="227"/>
      <c r="W433" s="227"/>
      <c r="X433" s="227"/>
      <c r="Y433" s="227"/>
      <c r="Z433" s="227"/>
    </row>
    <row r="434" spans="1:26" ht="14.25">
      <c r="A434" s="236"/>
      <c r="B434" s="227"/>
      <c r="C434" s="227"/>
      <c r="D434" s="227"/>
      <c r="E434" s="227"/>
      <c r="F434" s="227"/>
      <c r="G434" s="227"/>
      <c r="H434" s="227"/>
      <c r="I434" s="227"/>
      <c r="J434" s="227"/>
      <c r="K434" s="227"/>
      <c r="L434" s="227"/>
      <c r="M434" s="227"/>
      <c r="N434" s="227"/>
      <c r="O434" s="227"/>
      <c r="P434" s="227"/>
      <c r="Q434" s="227"/>
      <c r="R434" s="227"/>
      <c r="S434" s="227"/>
      <c r="T434" s="227"/>
      <c r="U434" s="227"/>
      <c r="V434" s="227"/>
      <c r="W434" s="227"/>
      <c r="X434" s="227"/>
      <c r="Y434" s="227"/>
      <c r="Z434" s="227"/>
    </row>
    <row r="435" spans="1:26" ht="14.25">
      <c r="A435" s="236"/>
      <c r="B435" s="227"/>
      <c r="C435" s="227"/>
      <c r="D435" s="227"/>
      <c r="E435" s="227"/>
      <c r="F435" s="227"/>
      <c r="G435" s="227"/>
      <c r="H435" s="227"/>
      <c r="I435" s="227"/>
      <c r="J435" s="227"/>
      <c r="K435" s="227"/>
      <c r="L435" s="227"/>
      <c r="M435" s="227"/>
      <c r="N435" s="227"/>
      <c r="O435" s="227"/>
      <c r="P435" s="227"/>
      <c r="Q435" s="227"/>
      <c r="R435" s="227"/>
      <c r="S435" s="227"/>
      <c r="T435" s="227"/>
      <c r="U435" s="227"/>
      <c r="V435" s="227"/>
      <c r="W435" s="227"/>
      <c r="X435" s="227"/>
      <c r="Y435" s="227"/>
      <c r="Z435" s="227"/>
    </row>
    <row r="436" spans="1:26" ht="14.25">
      <c r="A436" s="236"/>
      <c r="B436" s="227"/>
      <c r="C436" s="227"/>
      <c r="D436" s="227"/>
      <c r="E436" s="227"/>
      <c r="F436" s="227"/>
      <c r="G436" s="227"/>
      <c r="H436" s="227"/>
      <c r="I436" s="227"/>
      <c r="J436" s="227"/>
      <c r="K436" s="227"/>
      <c r="L436" s="227"/>
      <c r="M436" s="227"/>
      <c r="N436" s="227"/>
      <c r="O436" s="227"/>
      <c r="P436" s="227"/>
      <c r="Q436" s="227"/>
      <c r="R436" s="227"/>
      <c r="S436" s="227"/>
      <c r="T436" s="227"/>
      <c r="U436" s="227"/>
      <c r="V436" s="227"/>
      <c r="W436" s="227"/>
      <c r="X436" s="227"/>
      <c r="Y436" s="227"/>
      <c r="Z436" s="227"/>
    </row>
    <row r="437" spans="1:26" ht="14.25">
      <c r="A437" s="236"/>
      <c r="B437" s="227"/>
      <c r="C437" s="227"/>
      <c r="D437" s="227"/>
      <c r="E437" s="227"/>
      <c r="F437" s="227"/>
      <c r="G437" s="227"/>
      <c r="H437" s="227"/>
      <c r="I437" s="227"/>
      <c r="J437" s="227"/>
      <c r="K437" s="227"/>
      <c r="L437" s="227"/>
      <c r="M437" s="227"/>
      <c r="N437" s="227"/>
      <c r="O437" s="227"/>
      <c r="P437" s="227"/>
      <c r="Q437" s="227"/>
      <c r="R437" s="227"/>
      <c r="S437" s="227"/>
      <c r="T437" s="227"/>
      <c r="U437" s="227"/>
      <c r="V437" s="227"/>
      <c r="W437" s="227"/>
      <c r="X437" s="227"/>
      <c r="Y437" s="227"/>
      <c r="Z437" s="227"/>
    </row>
    <row r="438" spans="1:26" ht="14.25">
      <c r="A438" s="236"/>
      <c r="B438" s="227"/>
      <c r="C438" s="227"/>
      <c r="D438" s="227"/>
      <c r="E438" s="227"/>
      <c r="F438" s="227"/>
      <c r="G438" s="227"/>
      <c r="H438" s="227"/>
      <c r="I438" s="227"/>
      <c r="J438" s="227"/>
      <c r="K438" s="227"/>
      <c r="L438" s="227"/>
      <c r="M438" s="227"/>
      <c r="N438" s="227"/>
      <c r="O438" s="227"/>
      <c r="P438" s="227"/>
      <c r="Q438" s="227"/>
      <c r="R438" s="227"/>
      <c r="S438" s="227"/>
      <c r="T438" s="227"/>
      <c r="U438" s="227"/>
      <c r="V438" s="227"/>
      <c r="W438" s="227"/>
      <c r="X438" s="227"/>
      <c r="Y438" s="227"/>
      <c r="Z438" s="227"/>
    </row>
    <row r="439" spans="1:26" ht="14.25">
      <c r="A439" s="236"/>
      <c r="B439" s="227"/>
      <c r="C439" s="227"/>
      <c r="D439" s="227"/>
      <c r="E439" s="227"/>
      <c r="F439" s="227"/>
      <c r="G439" s="227"/>
      <c r="H439" s="227"/>
      <c r="I439" s="227"/>
      <c r="J439" s="227"/>
      <c r="K439" s="227"/>
      <c r="L439" s="227"/>
      <c r="M439" s="227"/>
      <c r="N439" s="227"/>
      <c r="O439" s="227"/>
      <c r="P439" s="227"/>
      <c r="Q439" s="227"/>
      <c r="R439" s="227"/>
      <c r="S439" s="227"/>
      <c r="T439" s="227"/>
      <c r="U439" s="227"/>
      <c r="V439" s="227"/>
      <c r="W439" s="227"/>
      <c r="X439" s="227"/>
      <c r="Y439" s="227"/>
      <c r="Z439" s="227"/>
    </row>
    <row r="440" spans="1:26" ht="14.25">
      <c r="A440" s="236"/>
      <c r="B440" s="227"/>
      <c r="C440" s="227"/>
      <c r="D440" s="227"/>
      <c r="E440" s="227"/>
      <c r="F440" s="227"/>
      <c r="G440" s="227"/>
      <c r="H440" s="227"/>
      <c r="I440" s="227"/>
      <c r="J440" s="227"/>
      <c r="K440" s="227"/>
      <c r="L440" s="227"/>
      <c r="M440" s="227"/>
      <c r="N440" s="227"/>
      <c r="O440" s="227"/>
      <c r="P440" s="227"/>
      <c r="Q440" s="227"/>
      <c r="R440" s="227"/>
      <c r="S440" s="227"/>
      <c r="T440" s="227"/>
      <c r="U440" s="227"/>
      <c r="V440" s="227"/>
      <c r="W440" s="227"/>
      <c r="X440" s="227"/>
      <c r="Y440" s="227"/>
      <c r="Z440" s="227"/>
    </row>
    <row r="441" spans="1:26" ht="14.25">
      <c r="A441" s="236"/>
      <c r="B441" s="227"/>
      <c r="C441" s="227"/>
      <c r="D441" s="227"/>
      <c r="E441" s="227"/>
      <c r="F441" s="227"/>
      <c r="G441" s="227"/>
      <c r="H441" s="227"/>
      <c r="I441" s="227"/>
      <c r="J441" s="227"/>
      <c r="K441" s="227"/>
      <c r="L441" s="227"/>
      <c r="M441" s="227"/>
      <c r="N441" s="227"/>
      <c r="O441" s="227"/>
      <c r="P441" s="227"/>
      <c r="Q441" s="227"/>
      <c r="R441" s="227"/>
      <c r="S441" s="227"/>
      <c r="T441" s="227"/>
      <c r="U441" s="227"/>
      <c r="V441" s="227"/>
      <c r="W441" s="227"/>
      <c r="X441" s="227"/>
      <c r="Y441" s="227"/>
      <c r="Z441" s="227"/>
    </row>
    <row r="442" spans="1:26" ht="14.25">
      <c r="A442" s="236"/>
      <c r="B442" s="227"/>
      <c r="C442" s="227"/>
      <c r="D442" s="227"/>
      <c r="E442" s="227"/>
      <c r="F442" s="227"/>
      <c r="G442" s="227"/>
      <c r="H442" s="227"/>
      <c r="I442" s="227"/>
      <c r="J442" s="227"/>
      <c r="K442" s="227"/>
      <c r="L442" s="227"/>
      <c r="M442" s="227"/>
      <c r="N442" s="227"/>
      <c r="O442" s="227"/>
      <c r="P442" s="227"/>
      <c r="Q442" s="227"/>
      <c r="R442" s="227"/>
      <c r="S442" s="227"/>
      <c r="T442" s="227"/>
      <c r="U442" s="227"/>
      <c r="V442" s="227"/>
      <c r="W442" s="227"/>
      <c r="X442" s="227"/>
      <c r="Y442" s="227"/>
      <c r="Z442" s="227"/>
    </row>
    <row r="443" spans="1:26" ht="14.25">
      <c r="A443" s="236"/>
      <c r="B443" s="227"/>
      <c r="C443" s="227"/>
      <c r="D443" s="227"/>
      <c r="E443" s="227"/>
      <c r="F443" s="227"/>
      <c r="G443" s="227"/>
      <c r="H443" s="227"/>
      <c r="I443" s="227"/>
      <c r="J443" s="227"/>
      <c r="K443" s="227"/>
      <c r="L443" s="227"/>
      <c r="M443" s="227"/>
      <c r="N443" s="227"/>
      <c r="O443" s="227"/>
      <c r="P443" s="227"/>
      <c r="Q443" s="227"/>
      <c r="R443" s="227"/>
      <c r="S443" s="227"/>
      <c r="T443" s="227"/>
      <c r="U443" s="227"/>
      <c r="V443" s="227"/>
      <c r="W443" s="227"/>
      <c r="X443" s="227"/>
      <c r="Y443" s="227"/>
      <c r="Z443" s="227"/>
    </row>
    <row r="444" spans="1:26" ht="14.25">
      <c r="A444" s="236"/>
      <c r="B444" s="227"/>
      <c r="C444" s="227"/>
      <c r="D444" s="227"/>
      <c r="E444" s="227"/>
      <c r="F444" s="227"/>
      <c r="G444" s="227"/>
      <c r="H444" s="227"/>
      <c r="I444" s="227"/>
      <c r="J444" s="227"/>
      <c r="K444" s="227"/>
      <c r="L444" s="227"/>
      <c r="M444" s="227"/>
      <c r="N444" s="227"/>
      <c r="O444" s="227"/>
      <c r="P444" s="227"/>
      <c r="Q444" s="227"/>
      <c r="R444" s="227"/>
      <c r="S444" s="227"/>
      <c r="T444" s="227"/>
      <c r="U444" s="227"/>
      <c r="V444" s="227"/>
      <c r="W444" s="227"/>
      <c r="X444" s="227"/>
      <c r="Y444" s="227"/>
      <c r="Z444" s="227"/>
    </row>
    <row r="445" spans="1:26" ht="14.25">
      <c r="A445" s="236"/>
      <c r="B445" s="227"/>
      <c r="C445" s="227"/>
      <c r="D445" s="227"/>
      <c r="E445" s="227"/>
      <c r="F445" s="227"/>
      <c r="G445" s="227"/>
      <c r="H445" s="227"/>
      <c r="I445" s="227"/>
      <c r="J445" s="227"/>
      <c r="K445" s="227"/>
      <c r="L445" s="227"/>
      <c r="M445" s="227"/>
      <c r="N445" s="227"/>
      <c r="O445" s="227"/>
      <c r="P445" s="227"/>
      <c r="Q445" s="227"/>
      <c r="R445" s="227"/>
      <c r="S445" s="227"/>
      <c r="T445" s="227"/>
      <c r="U445" s="227"/>
      <c r="V445" s="227"/>
      <c r="W445" s="227"/>
      <c r="X445" s="227"/>
      <c r="Y445" s="227"/>
      <c r="Z445" s="227"/>
    </row>
    <row r="446" spans="1:26" ht="14.25">
      <c r="A446" s="236"/>
      <c r="B446" s="227"/>
      <c r="C446" s="227"/>
      <c r="D446" s="227"/>
      <c r="E446" s="227"/>
      <c r="F446" s="227"/>
      <c r="G446" s="227"/>
      <c r="H446" s="227"/>
      <c r="I446" s="227"/>
      <c r="J446" s="227"/>
      <c r="K446" s="227"/>
      <c r="L446" s="227"/>
      <c r="M446" s="227"/>
      <c r="N446" s="227"/>
      <c r="O446" s="227"/>
      <c r="P446" s="227"/>
      <c r="Q446" s="227"/>
      <c r="R446" s="227"/>
      <c r="S446" s="227"/>
      <c r="T446" s="227"/>
      <c r="U446" s="227"/>
      <c r="V446" s="227"/>
      <c r="W446" s="227"/>
      <c r="X446" s="227"/>
      <c r="Y446" s="227"/>
      <c r="Z446" s="227"/>
    </row>
    <row r="447" spans="1:26" ht="14.25">
      <c r="A447" s="236"/>
      <c r="B447" s="227"/>
      <c r="C447" s="227"/>
      <c r="D447" s="227"/>
      <c r="E447" s="227"/>
      <c r="F447" s="227"/>
      <c r="G447" s="227"/>
      <c r="H447" s="227"/>
      <c r="I447" s="227"/>
      <c r="J447" s="227"/>
      <c r="K447" s="227"/>
      <c r="L447" s="227"/>
      <c r="M447" s="227"/>
      <c r="N447" s="227"/>
      <c r="O447" s="227"/>
      <c r="P447" s="227"/>
      <c r="Q447" s="227"/>
      <c r="R447" s="227"/>
      <c r="S447" s="227"/>
      <c r="T447" s="227"/>
      <c r="U447" s="227"/>
      <c r="V447" s="227"/>
      <c r="W447" s="227"/>
      <c r="X447" s="227"/>
      <c r="Y447" s="227"/>
      <c r="Z447" s="227"/>
    </row>
    <row r="448" spans="1:26" ht="14.25">
      <c r="A448" s="236"/>
      <c r="B448" s="227"/>
      <c r="C448" s="227"/>
      <c r="D448" s="227"/>
      <c r="E448" s="227"/>
      <c r="F448" s="227"/>
      <c r="G448" s="227"/>
      <c r="H448" s="227"/>
      <c r="I448" s="227"/>
      <c r="J448" s="227"/>
      <c r="K448" s="227"/>
      <c r="L448" s="227"/>
      <c r="M448" s="227"/>
      <c r="N448" s="227"/>
      <c r="O448" s="227"/>
      <c r="P448" s="227"/>
      <c r="Q448" s="227"/>
      <c r="R448" s="227"/>
      <c r="S448" s="227"/>
      <c r="T448" s="227"/>
      <c r="U448" s="227"/>
      <c r="V448" s="227"/>
      <c r="W448" s="227"/>
      <c r="X448" s="227"/>
      <c r="Y448" s="227"/>
      <c r="Z448" s="227"/>
    </row>
    <row r="449" spans="1:26" ht="14.25">
      <c r="A449" s="236"/>
      <c r="B449" s="227"/>
      <c r="C449" s="227"/>
      <c r="D449" s="227"/>
      <c r="E449" s="227"/>
      <c r="F449" s="227"/>
      <c r="G449" s="227"/>
      <c r="H449" s="227"/>
      <c r="I449" s="227"/>
      <c r="J449" s="227"/>
      <c r="K449" s="227"/>
      <c r="L449" s="227"/>
      <c r="M449" s="227"/>
      <c r="N449" s="227"/>
      <c r="O449" s="227"/>
      <c r="P449" s="227"/>
      <c r="Q449" s="227"/>
      <c r="R449" s="227"/>
      <c r="S449" s="227"/>
      <c r="T449" s="227"/>
      <c r="U449" s="227"/>
      <c r="V449" s="227"/>
      <c r="W449" s="227"/>
      <c r="X449" s="227"/>
      <c r="Y449" s="227"/>
      <c r="Z449" s="227"/>
    </row>
    <row r="450" spans="1:26" ht="14.25">
      <c r="A450" s="236"/>
      <c r="B450" s="227"/>
      <c r="C450" s="227"/>
      <c r="D450" s="227"/>
      <c r="E450" s="227"/>
      <c r="F450" s="227"/>
      <c r="G450" s="227"/>
      <c r="H450" s="227"/>
      <c r="I450" s="227"/>
      <c r="J450" s="227"/>
      <c r="K450" s="227"/>
      <c r="L450" s="227"/>
      <c r="M450" s="227"/>
      <c r="N450" s="227"/>
      <c r="O450" s="227"/>
      <c r="P450" s="227"/>
      <c r="Q450" s="227"/>
      <c r="R450" s="227"/>
      <c r="S450" s="227"/>
      <c r="T450" s="227"/>
      <c r="U450" s="227"/>
      <c r="V450" s="227"/>
      <c r="W450" s="227"/>
      <c r="X450" s="227"/>
      <c r="Y450" s="227"/>
      <c r="Z450" s="227"/>
    </row>
    <row r="451" spans="1:26" ht="14.25">
      <c r="A451" s="236"/>
      <c r="B451" s="227"/>
      <c r="C451" s="227"/>
      <c r="D451" s="227"/>
      <c r="E451" s="227"/>
      <c r="F451" s="227"/>
      <c r="G451" s="227"/>
      <c r="H451" s="227"/>
      <c r="I451" s="227"/>
      <c r="J451" s="227"/>
      <c r="K451" s="227"/>
      <c r="L451" s="227"/>
      <c r="M451" s="227"/>
      <c r="N451" s="227"/>
      <c r="O451" s="227"/>
      <c r="P451" s="227"/>
      <c r="Q451" s="227"/>
      <c r="R451" s="227"/>
      <c r="S451" s="227"/>
      <c r="T451" s="227"/>
      <c r="U451" s="227"/>
      <c r="V451" s="227"/>
      <c r="W451" s="227"/>
      <c r="X451" s="227"/>
      <c r="Y451" s="227"/>
      <c r="Z451" s="227"/>
    </row>
    <row r="452" spans="1:26" ht="14.25">
      <c r="A452" s="236"/>
      <c r="B452" s="227"/>
      <c r="C452" s="227"/>
      <c r="D452" s="227"/>
      <c r="E452" s="227"/>
      <c r="F452" s="227"/>
      <c r="G452" s="227"/>
      <c r="H452" s="227"/>
      <c r="I452" s="227"/>
      <c r="J452" s="227"/>
      <c r="K452" s="227"/>
      <c r="L452" s="227"/>
      <c r="M452" s="227"/>
      <c r="N452" s="227"/>
      <c r="O452" s="227"/>
      <c r="P452" s="227"/>
      <c r="Q452" s="227"/>
      <c r="R452" s="227"/>
      <c r="S452" s="227"/>
      <c r="T452" s="227"/>
      <c r="U452" s="227"/>
      <c r="V452" s="227"/>
      <c r="W452" s="227"/>
      <c r="X452" s="227"/>
      <c r="Y452" s="227"/>
      <c r="Z452" s="227"/>
    </row>
    <row r="453" spans="1:26" ht="14.25">
      <c r="A453" s="236"/>
      <c r="B453" s="227"/>
      <c r="C453" s="227"/>
      <c r="D453" s="227"/>
      <c r="E453" s="227"/>
      <c r="F453" s="227"/>
      <c r="G453" s="227"/>
      <c r="H453" s="227"/>
      <c r="I453" s="227"/>
      <c r="J453" s="227"/>
      <c r="K453" s="227"/>
      <c r="L453" s="227"/>
      <c r="M453" s="227"/>
      <c r="N453" s="227"/>
      <c r="O453" s="227"/>
      <c r="P453" s="227"/>
      <c r="Q453" s="227"/>
      <c r="R453" s="227"/>
      <c r="S453" s="227"/>
      <c r="T453" s="227"/>
      <c r="U453" s="227"/>
      <c r="V453" s="227"/>
      <c r="W453" s="227"/>
      <c r="X453" s="227"/>
      <c r="Y453" s="227"/>
      <c r="Z453" s="227"/>
    </row>
    <row r="454" spans="1:26" ht="14.25">
      <c r="A454" s="236"/>
      <c r="B454" s="227"/>
      <c r="C454" s="227"/>
      <c r="D454" s="227"/>
      <c r="E454" s="227"/>
      <c r="F454" s="227"/>
      <c r="G454" s="227"/>
      <c r="H454" s="227"/>
      <c r="I454" s="227"/>
      <c r="J454" s="227"/>
      <c r="K454" s="227"/>
      <c r="L454" s="227"/>
      <c r="M454" s="227"/>
      <c r="N454" s="227"/>
      <c r="O454" s="227"/>
      <c r="P454" s="227"/>
      <c r="Q454" s="227"/>
      <c r="R454" s="227"/>
      <c r="S454" s="227"/>
      <c r="T454" s="227"/>
      <c r="U454" s="227"/>
      <c r="V454" s="227"/>
      <c r="W454" s="227"/>
      <c r="X454" s="227"/>
      <c r="Y454" s="227"/>
      <c r="Z454" s="227"/>
    </row>
    <row r="455" spans="1:26" ht="14.25">
      <c r="A455" s="236"/>
      <c r="B455" s="227"/>
      <c r="C455" s="227"/>
      <c r="D455" s="227"/>
      <c r="E455" s="227"/>
      <c r="F455" s="227"/>
      <c r="G455" s="227"/>
      <c r="H455" s="227"/>
      <c r="I455" s="227"/>
      <c r="J455" s="227"/>
      <c r="K455" s="227"/>
      <c r="L455" s="227"/>
      <c r="M455" s="227"/>
      <c r="N455" s="227"/>
      <c r="O455" s="227"/>
      <c r="P455" s="227"/>
      <c r="Q455" s="227"/>
      <c r="R455" s="227"/>
      <c r="S455" s="227"/>
      <c r="T455" s="227"/>
      <c r="U455" s="227"/>
      <c r="V455" s="227"/>
      <c r="W455" s="227"/>
      <c r="X455" s="227"/>
      <c r="Y455" s="227"/>
      <c r="Z455" s="227"/>
    </row>
    <row r="456" spans="1:26" ht="14.25">
      <c r="A456" s="236"/>
      <c r="B456" s="227"/>
      <c r="C456" s="227"/>
      <c r="D456" s="227"/>
      <c r="E456" s="227"/>
      <c r="F456" s="227"/>
      <c r="G456" s="227"/>
      <c r="H456" s="227"/>
      <c r="I456" s="227"/>
      <c r="J456" s="227"/>
      <c r="K456" s="227"/>
      <c r="L456" s="227"/>
      <c r="M456" s="227"/>
      <c r="N456" s="227"/>
      <c r="O456" s="227"/>
      <c r="P456" s="227"/>
      <c r="Q456" s="227"/>
      <c r="R456" s="227"/>
      <c r="S456" s="227"/>
      <c r="T456" s="227"/>
      <c r="U456" s="227"/>
      <c r="V456" s="227"/>
      <c r="W456" s="227"/>
      <c r="X456" s="227"/>
      <c r="Y456" s="227"/>
      <c r="Z456" s="227"/>
    </row>
    <row r="457" spans="1:26" ht="14.25">
      <c r="A457" s="236"/>
      <c r="B457" s="227"/>
      <c r="C457" s="227"/>
      <c r="D457" s="227"/>
      <c r="E457" s="227"/>
      <c r="F457" s="227"/>
      <c r="G457" s="227"/>
      <c r="H457" s="227"/>
      <c r="I457" s="227"/>
      <c r="J457" s="227"/>
      <c r="K457" s="227"/>
      <c r="L457" s="227"/>
      <c r="M457" s="227"/>
      <c r="N457" s="227"/>
      <c r="O457" s="227"/>
      <c r="P457" s="227"/>
      <c r="Q457" s="227"/>
      <c r="R457" s="227"/>
      <c r="S457" s="227"/>
      <c r="T457" s="227"/>
      <c r="U457" s="227"/>
      <c r="V457" s="227"/>
      <c r="W457" s="227"/>
      <c r="X457" s="227"/>
      <c r="Y457" s="227"/>
      <c r="Z457" s="227"/>
    </row>
    <row r="458" spans="1:26" ht="14.25">
      <c r="A458" s="236"/>
      <c r="B458" s="227"/>
      <c r="C458" s="227"/>
      <c r="D458" s="227"/>
      <c r="E458" s="227"/>
      <c r="F458" s="227"/>
      <c r="G458" s="227"/>
      <c r="H458" s="227"/>
      <c r="I458" s="227"/>
      <c r="J458" s="227"/>
      <c r="K458" s="227"/>
      <c r="L458" s="227"/>
      <c r="M458" s="227"/>
      <c r="N458" s="227"/>
      <c r="O458" s="227"/>
      <c r="P458" s="227"/>
      <c r="Q458" s="227"/>
      <c r="R458" s="227"/>
      <c r="S458" s="227"/>
      <c r="T458" s="227"/>
      <c r="U458" s="227"/>
      <c r="V458" s="227"/>
      <c r="W458" s="227"/>
      <c r="X458" s="227"/>
      <c r="Y458" s="227"/>
      <c r="Z458" s="227"/>
    </row>
    <row r="459" spans="1:26" ht="14.25">
      <c r="A459" s="236"/>
      <c r="B459" s="227"/>
      <c r="C459" s="227"/>
      <c r="D459" s="227"/>
      <c r="E459" s="227"/>
      <c r="F459" s="227"/>
      <c r="G459" s="227"/>
      <c r="H459" s="227"/>
      <c r="I459" s="227"/>
      <c r="J459" s="227"/>
      <c r="K459" s="227"/>
      <c r="L459" s="227"/>
      <c r="M459" s="227"/>
      <c r="N459" s="227"/>
      <c r="O459" s="227"/>
      <c r="P459" s="227"/>
      <c r="Q459" s="227"/>
      <c r="R459" s="227"/>
      <c r="S459" s="227"/>
      <c r="T459" s="227"/>
      <c r="U459" s="227"/>
      <c r="V459" s="227"/>
      <c r="W459" s="227"/>
      <c r="X459" s="227"/>
      <c r="Y459" s="227"/>
      <c r="Z459" s="227"/>
    </row>
    <row r="460" spans="1:26" ht="14.25">
      <c r="A460" s="236"/>
      <c r="B460" s="227"/>
      <c r="C460" s="227"/>
      <c r="D460" s="227"/>
      <c r="E460" s="227"/>
      <c r="F460" s="227"/>
      <c r="G460" s="227"/>
      <c r="H460" s="227"/>
      <c r="I460" s="227"/>
      <c r="J460" s="227"/>
      <c r="K460" s="227"/>
      <c r="L460" s="227"/>
      <c r="M460" s="227"/>
      <c r="N460" s="227"/>
      <c r="O460" s="227"/>
      <c r="P460" s="227"/>
      <c r="Q460" s="227"/>
      <c r="R460" s="227"/>
      <c r="S460" s="227"/>
      <c r="T460" s="227"/>
      <c r="U460" s="227"/>
      <c r="V460" s="227"/>
      <c r="W460" s="227"/>
      <c r="X460" s="227"/>
      <c r="Y460" s="227"/>
      <c r="Z460" s="227"/>
    </row>
    <row r="461" spans="1:26" ht="14.25">
      <c r="A461" s="236"/>
      <c r="B461" s="227"/>
      <c r="C461" s="227"/>
      <c r="D461" s="227"/>
      <c r="E461" s="227"/>
      <c r="F461" s="227"/>
      <c r="G461" s="227"/>
      <c r="H461" s="227"/>
      <c r="I461" s="227"/>
      <c r="J461" s="227"/>
      <c r="K461" s="227"/>
      <c r="L461" s="227"/>
      <c r="M461" s="227"/>
      <c r="N461" s="227"/>
      <c r="O461" s="227"/>
      <c r="P461" s="227"/>
      <c r="Q461" s="227"/>
      <c r="R461" s="227"/>
      <c r="S461" s="227"/>
      <c r="T461" s="227"/>
      <c r="U461" s="227"/>
      <c r="V461" s="227"/>
      <c r="W461" s="227"/>
      <c r="X461" s="227"/>
      <c r="Y461" s="227"/>
      <c r="Z461" s="227"/>
    </row>
    <row r="462" spans="1:26" ht="14.25">
      <c r="A462" s="236"/>
      <c r="B462" s="227"/>
      <c r="C462" s="227"/>
      <c r="D462" s="227"/>
      <c r="E462" s="227"/>
      <c r="F462" s="227"/>
      <c r="G462" s="227"/>
      <c r="H462" s="227"/>
      <c r="I462" s="227"/>
      <c r="J462" s="227"/>
      <c r="K462" s="227"/>
      <c r="L462" s="227"/>
      <c r="M462" s="227"/>
      <c r="N462" s="227"/>
      <c r="O462" s="227"/>
      <c r="P462" s="227"/>
      <c r="Q462" s="227"/>
      <c r="R462" s="227"/>
      <c r="S462" s="227"/>
      <c r="T462" s="227"/>
      <c r="U462" s="227"/>
      <c r="V462" s="227"/>
      <c r="W462" s="227"/>
      <c r="X462" s="227"/>
      <c r="Y462" s="227"/>
      <c r="Z462" s="227"/>
    </row>
    <row r="463" spans="1:26" ht="14.25">
      <c r="A463" s="236"/>
      <c r="B463" s="227"/>
      <c r="C463" s="227"/>
      <c r="D463" s="227"/>
      <c r="E463" s="227"/>
      <c r="F463" s="227"/>
      <c r="G463" s="227"/>
      <c r="H463" s="227"/>
      <c r="I463" s="227"/>
      <c r="J463" s="227"/>
      <c r="K463" s="227"/>
      <c r="L463" s="227"/>
      <c r="M463" s="227"/>
      <c r="N463" s="227"/>
      <c r="O463" s="227"/>
      <c r="P463" s="227"/>
      <c r="Q463" s="227"/>
      <c r="R463" s="227"/>
      <c r="S463" s="227"/>
      <c r="T463" s="227"/>
      <c r="U463" s="227"/>
      <c r="V463" s="227"/>
      <c r="W463" s="227"/>
      <c r="X463" s="227"/>
      <c r="Y463" s="227"/>
      <c r="Z463" s="227"/>
    </row>
    <row r="464" spans="1:26" ht="14.25">
      <c r="A464" s="236"/>
      <c r="B464" s="227"/>
      <c r="C464" s="227"/>
      <c r="D464" s="227"/>
      <c r="E464" s="227"/>
      <c r="F464" s="227"/>
      <c r="G464" s="227"/>
      <c r="H464" s="227"/>
      <c r="I464" s="227"/>
      <c r="J464" s="227"/>
      <c r="K464" s="227"/>
      <c r="L464" s="227"/>
      <c r="M464" s="227"/>
      <c r="N464" s="227"/>
      <c r="O464" s="227"/>
      <c r="P464" s="227"/>
      <c r="Q464" s="227"/>
      <c r="R464" s="227"/>
      <c r="S464" s="227"/>
      <c r="T464" s="227"/>
      <c r="U464" s="227"/>
      <c r="V464" s="227"/>
      <c r="W464" s="227"/>
      <c r="X464" s="227"/>
      <c r="Y464" s="227"/>
      <c r="Z464" s="227"/>
    </row>
    <row r="465" spans="1:26" ht="14.25">
      <c r="A465" s="236"/>
      <c r="B465" s="227"/>
      <c r="C465" s="227"/>
      <c r="D465" s="227"/>
      <c r="E465" s="227"/>
      <c r="F465" s="227"/>
      <c r="G465" s="227"/>
      <c r="H465" s="227"/>
      <c r="I465" s="227"/>
      <c r="J465" s="227"/>
      <c r="K465" s="227"/>
      <c r="L465" s="227"/>
      <c r="M465" s="227"/>
      <c r="N465" s="227"/>
      <c r="O465" s="227"/>
      <c r="P465" s="227"/>
      <c r="Q465" s="227"/>
      <c r="R465" s="227"/>
      <c r="S465" s="227"/>
      <c r="T465" s="227"/>
      <c r="U465" s="227"/>
      <c r="V465" s="227"/>
      <c r="W465" s="227"/>
      <c r="X465" s="227"/>
      <c r="Y465" s="227"/>
      <c r="Z465" s="227"/>
    </row>
    <row r="466" spans="1:26" ht="14.25">
      <c r="A466" s="236"/>
      <c r="B466" s="227"/>
      <c r="C466" s="227"/>
      <c r="D466" s="227"/>
      <c r="E466" s="227"/>
      <c r="F466" s="227"/>
      <c r="G466" s="227"/>
      <c r="H466" s="227"/>
      <c r="I466" s="227"/>
      <c r="J466" s="227"/>
      <c r="K466" s="227"/>
      <c r="L466" s="227"/>
      <c r="M466" s="227"/>
      <c r="N466" s="227"/>
      <c r="O466" s="227"/>
      <c r="P466" s="227"/>
      <c r="Q466" s="227"/>
      <c r="R466" s="227"/>
      <c r="S466" s="227"/>
      <c r="T466" s="227"/>
      <c r="U466" s="227"/>
      <c r="V466" s="227"/>
      <c r="W466" s="227"/>
      <c r="X466" s="227"/>
      <c r="Y466" s="227"/>
      <c r="Z466" s="227"/>
    </row>
    <row r="467" spans="1:26" ht="14.25">
      <c r="A467" s="236"/>
      <c r="B467" s="227"/>
      <c r="C467" s="227"/>
      <c r="D467" s="227"/>
      <c r="E467" s="227"/>
      <c r="F467" s="227"/>
      <c r="G467" s="227"/>
      <c r="H467" s="227"/>
      <c r="I467" s="227"/>
      <c r="J467" s="227"/>
      <c r="K467" s="227"/>
      <c r="L467" s="227"/>
      <c r="M467" s="227"/>
      <c r="N467" s="227"/>
      <c r="O467" s="227"/>
      <c r="P467" s="227"/>
      <c r="Q467" s="227"/>
      <c r="R467" s="227"/>
      <c r="S467" s="227"/>
      <c r="T467" s="227"/>
      <c r="U467" s="227"/>
      <c r="V467" s="227"/>
      <c r="W467" s="227"/>
      <c r="X467" s="227"/>
      <c r="Y467" s="227"/>
      <c r="Z467" s="227"/>
    </row>
    <row r="468" spans="1:26" ht="14.25">
      <c r="A468" s="236"/>
      <c r="B468" s="227"/>
      <c r="C468" s="227"/>
      <c r="D468" s="227"/>
      <c r="E468" s="227"/>
      <c r="F468" s="227"/>
      <c r="G468" s="227"/>
      <c r="H468" s="227"/>
      <c r="I468" s="227"/>
      <c r="J468" s="227"/>
      <c r="K468" s="227"/>
      <c r="L468" s="227"/>
      <c r="M468" s="227"/>
      <c r="N468" s="227"/>
      <c r="O468" s="227"/>
      <c r="P468" s="227"/>
      <c r="Q468" s="227"/>
      <c r="R468" s="227"/>
      <c r="S468" s="227"/>
      <c r="T468" s="227"/>
      <c r="U468" s="227"/>
      <c r="V468" s="227"/>
      <c r="W468" s="227"/>
      <c r="X468" s="227"/>
      <c r="Y468" s="227"/>
      <c r="Z468" s="227"/>
    </row>
    <row r="469" spans="1:26" ht="14.25">
      <c r="A469" s="236"/>
      <c r="B469" s="227"/>
      <c r="C469" s="227"/>
      <c r="D469" s="227"/>
      <c r="E469" s="227"/>
      <c r="F469" s="227"/>
      <c r="G469" s="227"/>
      <c r="H469" s="227"/>
      <c r="I469" s="227"/>
      <c r="J469" s="227"/>
      <c r="K469" s="227"/>
      <c r="L469" s="227"/>
      <c r="M469" s="227"/>
      <c r="N469" s="227"/>
      <c r="O469" s="227"/>
      <c r="P469" s="227"/>
      <c r="Q469" s="227"/>
      <c r="R469" s="227"/>
      <c r="S469" s="227"/>
      <c r="T469" s="227"/>
      <c r="U469" s="227"/>
      <c r="V469" s="227"/>
      <c r="W469" s="227"/>
      <c r="X469" s="227"/>
      <c r="Y469" s="227"/>
      <c r="Z469" s="227"/>
    </row>
    <row r="470" spans="1:26" ht="14.25">
      <c r="A470" s="236"/>
      <c r="B470" s="227"/>
      <c r="C470" s="227"/>
      <c r="D470" s="227"/>
      <c r="E470" s="227"/>
      <c r="F470" s="227"/>
      <c r="G470" s="227"/>
      <c r="H470" s="227"/>
      <c r="I470" s="227"/>
      <c r="J470" s="227"/>
      <c r="K470" s="227"/>
      <c r="L470" s="227"/>
      <c r="M470" s="227"/>
      <c r="N470" s="227"/>
      <c r="O470" s="227"/>
      <c r="P470" s="227"/>
      <c r="Q470" s="227"/>
      <c r="R470" s="227"/>
      <c r="S470" s="227"/>
      <c r="T470" s="227"/>
      <c r="U470" s="227"/>
      <c r="V470" s="227"/>
      <c r="W470" s="227"/>
      <c r="X470" s="227"/>
      <c r="Y470" s="227"/>
      <c r="Z470" s="227"/>
    </row>
    <row r="471" spans="1:26" ht="14.25">
      <c r="A471" s="236"/>
      <c r="B471" s="227"/>
      <c r="C471" s="227"/>
      <c r="D471" s="227"/>
      <c r="E471" s="227"/>
      <c r="F471" s="227"/>
      <c r="G471" s="227"/>
      <c r="H471" s="227"/>
      <c r="I471" s="227"/>
      <c r="J471" s="227"/>
      <c r="K471" s="227"/>
      <c r="L471" s="227"/>
      <c r="M471" s="227"/>
      <c r="N471" s="227"/>
      <c r="O471" s="227"/>
      <c r="P471" s="227"/>
      <c r="Q471" s="227"/>
      <c r="R471" s="227"/>
      <c r="S471" s="227"/>
      <c r="T471" s="227"/>
      <c r="U471" s="227"/>
      <c r="V471" s="227"/>
      <c r="W471" s="227"/>
      <c r="X471" s="227"/>
      <c r="Y471" s="227"/>
      <c r="Z471" s="227"/>
    </row>
    <row r="472" spans="1:26" ht="14.25">
      <c r="A472" s="236"/>
      <c r="B472" s="227"/>
      <c r="C472" s="227"/>
      <c r="D472" s="227"/>
      <c r="E472" s="227"/>
      <c r="F472" s="227"/>
      <c r="G472" s="227"/>
      <c r="H472" s="227"/>
      <c r="I472" s="227"/>
      <c r="J472" s="227"/>
      <c r="K472" s="227"/>
      <c r="L472" s="227"/>
      <c r="M472" s="227"/>
      <c r="N472" s="227"/>
      <c r="O472" s="227"/>
      <c r="P472" s="227"/>
      <c r="Q472" s="227"/>
      <c r="R472" s="227"/>
      <c r="S472" s="227"/>
      <c r="T472" s="227"/>
      <c r="U472" s="227"/>
      <c r="V472" s="227"/>
      <c r="W472" s="227"/>
      <c r="X472" s="227"/>
      <c r="Y472" s="227"/>
      <c r="Z472" s="227"/>
    </row>
    <row r="473" spans="1:26" ht="14.25">
      <c r="A473" s="236"/>
      <c r="B473" s="227"/>
      <c r="C473" s="227"/>
      <c r="D473" s="227"/>
      <c r="E473" s="227"/>
      <c r="F473" s="227"/>
      <c r="G473" s="227"/>
      <c r="H473" s="227"/>
      <c r="I473" s="227"/>
      <c r="J473" s="227"/>
      <c r="K473" s="227"/>
      <c r="L473" s="227"/>
      <c r="M473" s="227"/>
      <c r="N473" s="227"/>
      <c r="O473" s="227"/>
      <c r="P473" s="227"/>
      <c r="Q473" s="227"/>
      <c r="R473" s="227"/>
      <c r="S473" s="227"/>
      <c r="T473" s="227"/>
      <c r="U473" s="227"/>
      <c r="V473" s="227"/>
      <c r="W473" s="227"/>
      <c r="X473" s="227"/>
      <c r="Y473" s="227"/>
      <c r="Z473" s="227"/>
    </row>
    <row r="474" spans="1:26" ht="14.25">
      <c r="A474" s="236"/>
      <c r="B474" s="227"/>
      <c r="C474" s="227"/>
      <c r="D474" s="227"/>
      <c r="E474" s="227"/>
      <c r="F474" s="227"/>
      <c r="G474" s="227"/>
      <c r="H474" s="227"/>
      <c r="I474" s="227"/>
      <c r="J474" s="227"/>
      <c r="K474" s="227"/>
      <c r="L474" s="227"/>
      <c r="M474" s="227"/>
      <c r="N474" s="227"/>
      <c r="O474" s="227"/>
      <c r="P474" s="227"/>
      <c r="Q474" s="227"/>
      <c r="R474" s="227"/>
      <c r="S474" s="227"/>
      <c r="T474" s="227"/>
      <c r="U474" s="227"/>
      <c r="V474" s="227"/>
      <c r="W474" s="227"/>
      <c r="X474" s="227"/>
      <c r="Y474" s="227"/>
      <c r="Z474" s="227"/>
    </row>
    <row r="475" spans="1:26" ht="14.25">
      <c r="A475" s="236"/>
      <c r="B475" s="227"/>
      <c r="C475" s="227"/>
      <c r="D475" s="227"/>
      <c r="E475" s="227"/>
      <c r="F475" s="227"/>
      <c r="G475" s="227"/>
      <c r="H475" s="227"/>
      <c r="I475" s="227"/>
      <c r="J475" s="227"/>
      <c r="K475" s="227"/>
      <c r="L475" s="227"/>
      <c r="M475" s="227"/>
      <c r="N475" s="227"/>
      <c r="O475" s="227"/>
      <c r="P475" s="227"/>
      <c r="Q475" s="227"/>
      <c r="R475" s="227"/>
      <c r="S475" s="227"/>
      <c r="T475" s="227"/>
      <c r="U475" s="227"/>
      <c r="V475" s="227"/>
      <c r="W475" s="227"/>
      <c r="X475" s="227"/>
      <c r="Y475" s="227"/>
      <c r="Z475" s="227"/>
    </row>
    <row r="476" spans="1:26" ht="14.25">
      <c r="A476" s="236"/>
      <c r="B476" s="227"/>
      <c r="C476" s="227"/>
      <c r="D476" s="227"/>
      <c r="E476" s="227"/>
      <c r="F476" s="227"/>
      <c r="G476" s="227"/>
      <c r="H476" s="227"/>
      <c r="I476" s="227"/>
      <c r="J476" s="227"/>
      <c r="K476" s="227"/>
      <c r="L476" s="227"/>
      <c r="M476" s="227"/>
      <c r="N476" s="227"/>
      <c r="O476" s="227"/>
      <c r="P476" s="227"/>
      <c r="Q476" s="227"/>
      <c r="R476" s="227"/>
      <c r="S476" s="227"/>
      <c r="T476" s="227"/>
      <c r="U476" s="227"/>
      <c r="V476" s="227"/>
      <c r="W476" s="227"/>
      <c r="X476" s="227"/>
      <c r="Y476" s="227"/>
      <c r="Z476" s="227"/>
    </row>
    <row r="477" spans="1:26" ht="14.25">
      <c r="A477" s="236"/>
      <c r="B477" s="227"/>
      <c r="C477" s="227"/>
      <c r="D477" s="227"/>
      <c r="E477" s="227"/>
      <c r="F477" s="227"/>
      <c r="G477" s="227"/>
      <c r="H477" s="227"/>
      <c r="I477" s="227"/>
      <c r="J477" s="227"/>
      <c r="K477" s="227"/>
      <c r="L477" s="227"/>
      <c r="M477" s="227"/>
      <c r="N477" s="227"/>
      <c r="O477" s="227"/>
      <c r="P477" s="227"/>
      <c r="Q477" s="227"/>
      <c r="R477" s="227"/>
      <c r="S477" s="227"/>
      <c r="T477" s="227"/>
      <c r="U477" s="227"/>
      <c r="V477" s="227"/>
      <c r="W477" s="227"/>
      <c r="X477" s="227"/>
      <c r="Y477" s="227"/>
      <c r="Z477" s="227"/>
    </row>
    <row r="478" spans="1:26" ht="14.25">
      <c r="A478" s="236"/>
      <c r="B478" s="227"/>
      <c r="C478" s="227"/>
      <c r="D478" s="227"/>
      <c r="E478" s="227"/>
      <c r="F478" s="227"/>
      <c r="G478" s="227"/>
      <c r="H478" s="227"/>
      <c r="I478" s="227"/>
      <c r="J478" s="227"/>
      <c r="K478" s="227"/>
      <c r="L478" s="227"/>
      <c r="M478" s="227"/>
      <c r="N478" s="227"/>
      <c r="O478" s="227"/>
      <c r="P478" s="227"/>
      <c r="Q478" s="227"/>
      <c r="R478" s="227"/>
      <c r="S478" s="227"/>
      <c r="T478" s="227"/>
      <c r="U478" s="227"/>
      <c r="V478" s="227"/>
      <c r="W478" s="227"/>
      <c r="X478" s="227"/>
      <c r="Y478" s="227"/>
      <c r="Z478" s="227"/>
    </row>
    <row r="479" spans="1:26" ht="14.25">
      <c r="A479" s="236"/>
      <c r="B479" s="227"/>
      <c r="C479" s="227"/>
      <c r="D479" s="227"/>
      <c r="E479" s="227"/>
      <c r="F479" s="227"/>
      <c r="G479" s="227"/>
      <c r="H479" s="227"/>
      <c r="I479" s="227"/>
      <c r="J479" s="227"/>
      <c r="K479" s="227"/>
      <c r="L479" s="227"/>
      <c r="M479" s="227"/>
      <c r="N479" s="227"/>
      <c r="O479" s="227"/>
      <c r="P479" s="227"/>
      <c r="Q479" s="227"/>
      <c r="R479" s="227"/>
      <c r="S479" s="227"/>
      <c r="T479" s="227"/>
      <c r="U479" s="227"/>
      <c r="V479" s="227"/>
      <c r="W479" s="227"/>
      <c r="X479" s="227"/>
      <c r="Y479" s="227"/>
      <c r="Z479" s="227"/>
    </row>
    <row r="480" spans="1:26" ht="14.25">
      <c r="A480" s="236"/>
      <c r="B480" s="227"/>
      <c r="C480" s="227"/>
      <c r="D480" s="227"/>
      <c r="E480" s="227"/>
      <c r="F480" s="227"/>
      <c r="G480" s="227"/>
      <c r="H480" s="227"/>
      <c r="I480" s="227"/>
      <c r="J480" s="227"/>
      <c r="K480" s="227"/>
      <c r="L480" s="227"/>
      <c r="M480" s="227"/>
      <c r="N480" s="227"/>
      <c r="O480" s="227"/>
      <c r="P480" s="227"/>
      <c r="Q480" s="227"/>
      <c r="R480" s="227"/>
      <c r="S480" s="227"/>
      <c r="T480" s="227"/>
      <c r="U480" s="227"/>
      <c r="V480" s="227"/>
      <c r="W480" s="227"/>
      <c r="X480" s="227"/>
      <c r="Y480" s="227"/>
      <c r="Z480" s="227"/>
    </row>
    <row r="481" spans="1:26" ht="14.25">
      <c r="A481" s="236"/>
      <c r="B481" s="227"/>
      <c r="C481" s="227"/>
      <c r="D481" s="227"/>
      <c r="E481" s="227"/>
      <c r="F481" s="227"/>
      <c r="G481" s="227"/>
      <c r="H481" s="227"/>
      <c r="I481" s="227"/>
      <c r="J481" s="227"/>
      <c r="K481" s="227"/>
      <c r="L481" s="227"/>
      <c r="M481" s="227"/>
      <c r="N481" s="227"/>
      <c r="O481" s="227"/>
      <c r="P481" s="227"/>
      <c r="Q481" s="227"/>
      <c r="R481" s="227"/>
      <c r="S481" s="227"/>
      <c r="T481" s="227"/>
      <c r="U481" s="227"/>
      <c r="V481" s="227"/>
      <c r="W481" s="227"/>
      <c r="X481" s="227"/>
      <c r="Y481" s="227"/>
      <c r="Z481" s="227"/>
    </row>
    <row r="482" spans="1:26" ht="14.25">
      <c r="A482" s="236"/>
      <c r="B482" s="227"/>
      <c r="C482" s="227"/>
      <c r="D482" s="227"/>
      <c r="E482" s="227"/>
      <c r="F482" s="227"/>
      <c r="G482" s="227"/>
      <c r="H482" s="227"/>
      <c r="I482" s="227"/>
      <c r="J482" s="227"/>
      <c r="K482" s="227"/>
      <c r="L482" s="227"/>
      <c r="M482" s="227"/>
      <c r="N482" s="227"/>
      <c r="O482" s="227"/>
      <c r="P482" s="227"/>
      <c r="Q482" s="227"/>
      <c r="R482" s="227"/>
      <c r="S482" s="227"/>
      <c r="T482" s="227"/>
      <c r="U482" s="227"/>
      <c r="V482" s="227"/>
      <c r="W482" s="227"/>
      <c r="X482" s="227"/>
      <c r="Y482" s="227"/>
      <c r="Z482" s="227"/>
    </row>
    <row r="483" spans="1:26" ht="14.25">
      <c r="A483" s="236"/>
      <c r="B483" s="227"/>
      <c r="C483" s="227"/>
      <c r="D483" s="227"/>
      <c r="E483" s="227"/>
      <c r="F483" s="227"/>
      <c r="G483" s="227"/>
      <c r="H483" s="227"/>
      <c r="I483" s="227"/>
      <c r="J483" s="227"/>
      <c r="K483" s="227"/>
      <c r="L483" s="227"/>
      <c r="M483" s="227"/>
      <c r="N483" s="227"/>
      <c r="O483" s="227"/>
      <c r="P483" s="227"/>
      <c r="Q483" s="227"/>
      <c r="R483" s="227"/>
      <c r="S483" s="227"/>
      <c r="T483" s="227"/>
      <c r="U483" s="227"/>
      <c r="V483" s="227"/>
      <c r="W483" s="227"/>
      <c r="X483" s="227"/>
      <c r="Y483" s="227"/>
      <c r="Z483" s="227"/>
    </row>
    <row r="484" spans="1:26" ht="14.25">
      <c r="A484" s="236"/>
      <c r="B484" s="227"/>
      <c r="C484" s="227"/>
      <c r="D484" s="227"/>
      <c r="E484" s="227"/>
      <c r="F484" s="227"/>
      <c r="G484" s="227"/>
      <c r="H484" s="227"/>
      <c r="I484" s="227"/>
      <c r="J484" s="227"/>
      <c r="K484" s="227"/>
      <c r="L484" s="227"/>
      <c r="M484" s="227"/>
      <c r="N484" s="227"/>
      <c r="O484" s="227"/>
      <c r="P484" s="227"/>
      <c r="Q484" s="227"/>
      <c r="R484" s="227"/>
      <c r="S484" s="227"/>
      <c r="T484" s="227"/>
      <c r="U484" s="227"/>
      <c r="V484" s="227"/>
      <c r="W484" s="227"/>
      <c r="X484" s="227"/>
      <c r="Y484" s="227"/>
      <c r="Z484" s="227"/>
    </row>
    <row r="485" spans="1:26" ht="14.25">
      <c r="A485" s="236"/>
      <c r="B485" s="227"/>
      <c r="C485" s="227"/>
      <c r="D485" s="227"/>
      <c r="E485" s="227"/>
      <c r="F485" s="227"/>
      <c r="G485" s="227"/>
      <c r="H485" s="227"/>
      <c r="I485" s="227"/>
      <c r="J485" s="227"/>
      <c r="K485" s="227"/>
      <c r="L485" s="227"/>
      <c r="M485" s="227"/>
      <c r="N485" s="227"/>
      <c r="O485" s="227"/>
      <c r="P485" s="227"/>
      <c r="Q485" s="227"/>
      <c r="R485" s="227"/>
      <c r="S485" s="227"/>
      <c r="T485" s="227"/>
      <c r="U485" s="227"/>
      <c r="V485" s="227"/>
      <c r="W485" s="227"/>
      <c r="X485" s="227"/>
      <c r="Y485" s="227"/>
      <c r="Z485" s="227"/>
    </row>
    <row r="486" spans="1:26" ht="14.25">
      <c r="A486" s="236"/>
      <c r="B486" s="227"/>
      <c r="C486" s="227"/>
      <c r="D486" s="227"/>
      <c r="E486" s="227"/>
      <c r="F486" s="227"/>
      <c r="G486" s="227"/>
      <c r="H486" s="227"/>
      <c r="I486" s="227"/>
      <c r="J486" s="227"/>
      <c r="K486" s="227"/>
      <c r="L486" s="227"/>
      <c r="M486" s="227"/>
      <c r="N486" s="227"/>
      <c r="O486" s="227"/>
      <c r="P486" s="227"/>
      <c r="Q486" s="227"/>
      <c r="R486" s="227"/>
      <c r="S486" s="227"/>
      <c r="T486" s="227"/>
      <c r="U486" s="227"/>
      <c r="V486" s="227"/>
      <c r="W486" s="227"/>
      <c r="X486" s="227"/>
      <c r="Y486" s="227"/>
      <c r="Z486" s="227"/>
    </row>
    <row r="487" spans="1:26" ht="14.25">
      <c r="A487" s="236"/>
      <c r="B487" s="227"/>
      <c r="C487" s="227"/>
      <c r="D487" s="227"/>
      <c r="E487" s="227"/>
      <c r="F487" s="227"/>
      <c r="G487" s="227"/>
      <c r="H487" s="227"/>
      <c r="I487" s="227"/>
      <c r="J487" s="227"/>
      <c r="K487" s="227"/>
      <c r="L487" s="227"/>
      <c r="M487" s="227"/>
      <c r="N487" s="227"/>
      <c r="O487" s="227"/>
      <c r="P487" s="227"/>
      <c r="Q487" s="227"/>
      <c r="R487" s="227"/>
      <c r="S487" s="227"/>
      <c r="T487" s="227"/>
      <c r="U487" s="227"/>
      <c r="V487" s="227"/>
      <c r="W487" s="227"/>
      <c r="X487" s="227"/>
      <c r="Y487" s="227"/>
      <c r="Z487" s="227"/>
    </row>
    <row r="488" spans="1:26" ht="14.25">
      <c r="A488" s="236"/>
      <c r="B488" s="227"/>
      <c r="C488" s="227"/>
      <c r="D488" s="227"/>
      <c r="E488" s="227"/>
      <c r="F488" s="227"/>
      <c r="G488" s="227"/>
      <c r="H488" s="227"/>
      <c r="I488" s="227"/>
      <c r="J488" s="227"/>
      <c r="K488" s="227"/>
      <c r="L488" s="227"/>
      <c r="M488" s="227"/>
      <c r="N488" s="227"/>
      <c r="O488" s="227"/>
      <c r="P488" s="227"/>
      <c r="Q488" s="227"/>
      <c r="R488" s="227"/>
      <c r="S488" s="227"/>
      <c r="T488" s="227"/>
      <c r="U488" s="227"/>
      <c r="V488" s="227"/>
      <c r="W488" s="227"/>
      <c r="X488" s="227"/>
      <c r="Y488" s="227"/>
      <c r="Z488" s="227"/>
    </row>
    <row r="489" spans="1:26" ht="14.25">
      <c r="A489" s="236"/>
      <c r="B489" s="227"/>
      <c r="C489" s="227"/>
      <c r="D489" s="227"/>
      <c r="E489" s="227"/>
      <c r="F489" s="227"/>
      <c r="G489" s="227"/>
      <c r="H489" s="227"/>
      <c r="I489" s="227"/>
      <c r="J489" s="227"/>
      <c r="K489" s="227"/>
      <c r="L489" s="227"/>
      <c r="M489" s="227"/>
      <c r="N489" s="227"/>
      <c r="O489" s="227"/>
      <c r="P489" s="227"/>
      <c r="Q489" s="227"/>
      <c r="R489" s="227"/>
      <c r="S489" s="227"/>
      <c r="T489" s="227"/>
      <c r="U489" s="227"/>
      <c r="V489" s="227"/>
      <c r="W489" s="227"/>
      <c r="X489" s="227"/>
      <c r="Y489" s="227"/>
      <c r="Z489" s="227"/>
    </row>
    <row r="490" spans="1:26" ht="14.25">
      <c r="A490" s="236"/>
      <c r="B490" s="227"/>
      <c r="C490" s="227"/>
      <c r="D490" s="227"/>
      <c r="E490" s="227"/>
      <c r="F490" s="227"/>
      <c r="G490" s="227"/>
      <c r="H490" s="227"/>
      <c r="I490" s="227"/>
      <c r="J490" s="227"/>
      <c r="K490" s="227"/>
      <c r="L490" s="227"/>
      <c r="M490" s="227"/>
      <c r="N490" s="227"/>
      <c r="O490" s="227"/>
      <c r="P490" s="227"/>
      <c r="Q490" s="227"/>
      <c r="R490" s="227"/>
      <c r="S490" s="227"/>
      <c r="T490" s="227"/>
      <c r="U490" s="227"/>
      <c r="V490" s="227"/>
      <c r="W490" s="227"/>
      <c r="X490" s="227"/>
      <c r="Y490" s="227"/>
      <c r="Z490" s="227"/>
    </row>
    <row r="491" spans="1:26" ht="14.25">
      <c r="A491" s="236"/>
      <c r="B491" s="227"/>
      <c r="C491" s="227"/>
      <c r="D491" s="227"/>
      <c r="E491" s="227"/>
      <c r="F491" s="227"/>
      <c r="G491" s="227"/>
      <c r="H491" s="227"/>
      <c r="I491" s="227"/>
      <c r="J491" s="227"/>
      <c r="K491" s="227"/>
      <c r="L491" s="227"/>
      <c r="M491" s="227"/>
      <c r="N491" s="227"/>
      <c r="O491" s="227"/>
      <c r="P491" s="227"/>
      <c r="Q491" s="227"/>
      <c r="R491" s="227"/>
      <c r="S491" s="227"/>
      <c r="T491" s="227"/>
      <c r="U491" s="227"/>
      <c r="V491" s="227"/>
      <c r="W491" s="227"/>
      <c r="X491" s="227"/>
      <c r="Y491" s="227"/>
      <c r="Z491" s="227"/>
    </row>
    <row r="492" spans="1:26" ht="14.25">
      <c r="A492" s="236"/>
      <c r="B492" s="227"/>
      <c r="C492" s="227"/>
      <c r="D492" s="227"/>
      <c r="E492" s="227"/>
      <c r="F492" s="227"/>
      <c r="G492" s="227"/>
      <c r="H492" s="227"/>
      <c r="I492" s="227"/>
      <c r="J492" s="227"/>
      <c r="K492" s="227"/>
      <c r="L492" s="227"/>
      <c r="M492" s="227"/>
      <c r="N492" s="227"/>
      <c r="O492" s="227"/>
      <c r="P492" s="227"/>
      <c r="Q492" s="227"/>
      <c r="R492" s="227"/>
      <c r="S492" s="227"/>
      <c r="T492" s="227"/>
      <c r="U492" s="227"/>
      <c r="V492" s="227"/>
      <c r="W492" s="227"/>
      <c r="X492" s="227"/>
      <c r="Y492" s="227"/>
      <c r="Z492" s="227"/>
    </row>
    <row r="493" spans="1:26" ht="14.25">
      <c r="A493" s="236"/>
      <c r="B493" s="227"/>
      <c r="C493" s="227"/>
      <c r="D493" s="227"/>
      <c r="E493" s="227"/>
      <c r="F493" s="227"/>
      <c r="G493" s="227"/>
      <c r="H493" s="227"/>
      <c r="I493" s="227"/>
      <c r="J493" s="227"/>
      <c r="K493" s="227"/>
      <c r="L493" s="227"/>
      <c r="M493" s="227"/>
      <c r="N493" s="227"/>
      <c r="O493" s="227"/>
      <c r="P493" s="227"/>
      <c r="Q493" s="227"/>
      <c r="R493" s="227"/>
      <c r="S493" s="227"/>
      <c r="T493" s="227"/>
      <c r="U493" s="227"/>
      <c r="V493" s="227"/>
      <c r="W493" s="227"/>
      <c r="X493" s="227"/>
      <c r="Y493" s="227"/>
      <c r="Z493" s="227"/>
    </row>
    <row r="494" spans="1:26" ht="14.25">
      <c r="A494" s="236"/>
      <c r="B494" s="227"/>
      <c r="C494" s="227"/>
      <c r="D494" s="227"/>
      <c r="E494" s="227"/>
      <c r="F494" s="227"/>
      <c r="G494" s="227"/>
      <c r="H494" s="227"/>
      <c r="I494" s="227"/>
      <c r="J494" s="227"/>
      <c r="K494" s="227"/>
      <c r="L494" s="227"/>
      <c r="M494" s="227"/>
      <c r="N494" s="227"/>
      <c r="O494" s="227"/>
      <c r="P494" s="227"/>
      <c r="Q494" s="227"/>
      <c r="R494" s="227"/>
      <c r="S494" s="227"/>
      <c r="T494" s="227"/>
      <c r="U494" s="227"/>
      <c r="V494" s="227"/>
      <c r="W494" s="227"/>
      <c r="X494" s="227"/>
      <c r="Y494" s="227"/>
      <c r="Z494" s="227"/>
    </row>
    <row r="495" spans="1:26" ht="14.25">
      <c r="A495" s="236"/>
      <c r="B495" s="227"/>
      <c r="C495" s="227"/>
      <c r="D495" s="227"/>
      <c r="E495" s="227"/>
      <c r="F495" s="227"/>
      <c r="G495" s="227"/>
      <c r="H495" s="227"/>
      <c r="I495" s="227"/>
      <c r="J495" s="227"/>
      <c r="K495" s="227"/>
      <c r="L495" s="227"/>
      <c r="M495" s="227"/>
      <c r="N495" s="227"/>
      <c r="O495" s="227"/>
      <c r="P495" s="227"/>
      <c r="Q495" s="227"/>
      <c r="R495" s="227"/>
      <c r="S495" s="227"/>
      <c r="T495" s="227"/>
      <c r="U495" s="227"/>
      <c r="V495" s="227"/>
      <c r="W495" s="227"/>
      <c r="X495" s="227"/>
      <c r="Y495" s="227"/>
      <c r="Z495" s="227"/>
    </row>
    <row r="496" spans="1:26" ht="14.25">
      <c r="A496" s="236"/>
      <c r="B496" s="227"/>
      <c r="C496" s="227"/>
      <c r="D496" s="227"/>
      <c r="E496" s="227"/>
      <c r="F496" s="227"/>
      <c r="G496" s="227"/>
      <c r="H496" s="227"/>
      <c r="I496" s="227"/>
      <c r="J496" s="227"/>
      <c r="K496" s="227"/>
      <c r="L496" s="227"/>
      <c r="M496" s="227"/>
      <c r="N496" s="227"/>
      <c r="O496" s="227"/>
      <c r="P496" s="227"/>
      <c r="Q496" s="227"/>
      <c r="R496" s="227"/>
      <c r="S496" s="227"/>
      <c r="T496" s="227"/>
      <c r="U496" s="227"/>
      <c r="V496" s="227"/>
      <c r="W496" s="227"/>
      <c r="X496" s="227"/>
      <c r="Y496" s="227"/>
      <c r="Z496" s="227"/>
    </row>
    <row r="497" spans="1:26" ht="14.25">
      <c r="A497" s="236"/>
      <c r="B497" s="227"/>
      <c r="C497" s="227"/>
      <c r="D497" s="227"/>
      <c r="E497" s="227"/>
      <c r="F497" s="227"/>
      <c r="G497" s="227"/>
      <c r="H497" s="227"/>
      <c r="I497" s="227"/>
      <c r="J497" s="227"/>
      <c r="K497" s="227"/>
      <c r="L497" s="227"/>
      <c r="M497" s="227"/>
      <c r="N497" s="227"/>
      <c r="O497" s="227"/>
      <c r="P497" s="227"/>
      <c r="Q497" s="227"/>
      <c r="R497" s="227"/>
      <c r="S497" s="227"/>
      <c r="T497" s="227"/>
      <c r="U497" s="227"/>
      <c r="V497" s="227"/>
      <c r="W497" s="227"/>
      <c r="X497" s="227"/>
      <c r="Y497" s="227"/>
      <c r="Z497" s="227"/>
    </row>
    <row r="498" spans="1:26" ht="14.25">
      <c r="A498" s="236"/>
      <c r="B498" s="227"/>
      <c r="C498" s="227"/>
      <c r="D498" s="227"/>
      <c r="E498" s="227"/>
      <c r="F498" s="227"/>
      <c r="G498" s="227"/>
      <c r="H498" s="227"/>
      <c r="I498" s="227"/>
      <c r="J498" s="227"/>
      <c r="K498" s="227"/>
      <c r="L498" s="227"/>
      <c r="M498" s="227"/>
      <c r="N498" s="227"/>
      <c r="O498" s="227"/>
      <c r="P498" s="227"/>
      <c r="Q498" s="227"/>
      <c r="R498" s="227"/>
      <c r="S498" s="227"/>
      <c r="T498" s="227"/>
      <c r="U498" s="227"/>
      <c r="V498" s="227"/>
      <c r="W498" s="227"/>
      <c r="X498" s="227"/>
      <c r="Y498" s="227"/>
      <c r="Z498" s="227"/>
    </row>
    <row r="499" spans="1:26" ht="14.25">
      <c r="A499" s="236"/>
      <c r="B499" s="227"/>
      <c r="C499" s="227"/>
      <c r="D499" s="227"/>
      <c r="E499" s="227"/>
      <c r="F499" s="227"/>
      <c r="G499" s="227"/>
      <c r="H499" s="227"/>
      <c r="I499" s="227"/>
      <c r="J499" s="227"/>
      <c r="K499" s="227"/>
      <c r="L499" s="227"/>
      <c r="M499" s="227"/>
      <c r="N499" s="227"/>
      <c r="O499" s="227"/>
      <c r="P499" s="227"/>
      <c r="Q499" s="227"/>
      <c r="R499" s="227"/>
      <c r="S499" s="227"/>
      <c r="T499" s="227"/>
      <c r="U499" s="227"/>
      <c r="V499" s="227"/>
      <c r="W499" s="227"/>
      <c r="X499" s="227"/>
      <c r="Y499" s="227"/>
      <c r="Z499" s="227"/>
    </row>
    <row r="500" spans="1:26" ht="14.25">
      <c r="A500" s="236"/>
      <c r="B500" s="227"/>
      <c r="C500" s="227"/>
      <c r="D500" s="227"/>
      <c r="E500" s="227"/>
      <c r="F500" s="227"/>
      <c r="G500" s="227"/>
      <c r="H500" s="227"/>
      <c r="I500" s="227"/>
      <c r="J500" s="227"/>
      <c r="K500" s="227"/>
      <c r="L500" s="227"/>
      <c r="M500" s="227"/>
      <c r="N500" s="227"/>
      <c r="O500" s="227"/>
      <c r="P500" s="227"/>
      <c r="Q500" s="227"/>
      <c r="R500" s="227"/>
      <c r="S500" s="227"/>
      <c r="T500" s="227"/>
      <c r="U500" s="227"/>
      <c r="V500" s="227"/>
      <c r="W500" s="227"/>
      <c r="X500" s="227"/>
      <c r="Y500" s="227"/>
      <c r="Z500" s="227"/>
    </row>
    <row r="501" spans="1:26" ht="14.25">
      <c r="A501" s="236"/>
      <c r="B501" s="227"/>
      <c r="C501" s="227"/>
      <c r="D501" s="227"/>
      <c r="E501" s="227"/>
      <c r="F501" s="227"/>
      <c r="G501" s="227"/>
      <c r="H501" s="227"/>
      <c r="I501" s="227"/>
      <c r="J501" s="227"/>
      <c r="K501" s="227"/>
      <c r="L501" s="227"/>
      <c r="M501" s="227"/>
      <c r="N501" s="227"/>
      <c r="O501" s="227"/>
      <c r="P501" s="227"/>
      <c r="Q501" s="227"/>
      <c r="R501" s="227"/>
      <c r="S501" s="227"/>
      <c r="T501" s="227"/>
      <c r="U501" s="227"/>
      <c r="V501" s="227"/>
      <c r="W501" s="227"/>
      <c r="X501" s="227"/>
      <c r="Y501" s="227"/>
      <c r="Z501" s="227"/>
    </row>
    <row r="502" spans="1:26" ht="14.25">
      <c r="A502" s="236"/>
      <c r="B502" s="227"/>
      <c r="C502" s="227"/>
      <c r="D502" s="227"/>
      <c r="E502" s="227"/>
      <c r="F502" s="227"/>
      <c r="G502" s="227"/>
      <c r="H502" s="227"/>
      <c r="I502" s="227"/>
      <c r="J502" s="227"/>
      <c r="K502" s="227"/>
      <c r="L502" s="227"/>
      <c r="M502" s="227"/>
      <c r="N502" s="227"/>
      <c r="O502" s="227"/>
      <c r="P502" s="227"/>
      <c r="Q502" s="227"/>
      <c r="R502" s="227"/>
      <c r="S502" s="227"/>
      <c r="T502" s="227"/>
      <c r="U502" s="227"/>
      <c r="V502" s="227"/>
      <c r="W502" s="227"/>
      <c r="X502" s="227"/>
      <c r="Y502" s="227"/>
      <c r="Z502" s="227"/>
    </row>
    <row r="503" spans="1:26" ht="14.25">
      <c r="A503" s="236"/>
      <c r="B503" s="227"/>
      <c r="C503" s="227"/>
      <c r="D503" s="227"/>
      <c r="E503" s="227"/>
      <c r="F503" s="227"/>
      <c r="G503" s="227"/>
      <c r="H503" s="227"/>
      <c r="I503" s="227"/>
      <c r="J503" s="227"/>
      <c r="K503" s="227"/>
      <c r="L503" s="227"/>
      <c r="M503" s="227"/>
      <c r="N503" s="227"/>
      <c r="O503" s="227"/>
      <c r="P503" s="227"/>
      <c r="Q503" s="227"/>
      <c r="R503" s="227"/>
      <c r="S503" s="227"/>
      <c r="T503" s="227"/>
      <c r="U503" s="227"/>
      <c r="V503" s="227"/>
      <c r="W503" s="227"/>
      <c r="X503" s="227"/>
      <c r="Y503" s="227"/>
      <c r="Z503" s="227"/>
    </row>
    <row r="504" spans="1:26" ht="14.25">
      <c r="A504" s="236"/>
      <c r="B504" s="227"/>
      <c r="C504" s="227"/>
      <c r="D504" s="227"/>
      <c r="E504" s="227"/>
      <c r="F504" s="227"/>
      <c r="G504" s="227"/>
      <c r="H504" s="227"/>
      <c r="I504" s="227"/>
      <c r="J504" s="227"/>
      <c r="K504" s="227"/>
      <c r="L504" s="227"/>
      <c r="M504" s="227"/>
      <c r="N504" s="227"/>
      <c r="O504" s="227"/>
      <c r="P504" s="227"/>
      <c r="Q504" s="227"/>
      <c r="R504" s="227"/>
      <c r="S504" s="227"/>
      <c r="T504" s="227"/>
      <c r="U504" s="227"/>
      <c r="V504" s="227"/>
      <c r="W504" s="227"/>
      <c r="X504" s="227"/>
      <c r="Y504" s="227"/>
      <c r="Z504" s="227"/>
    </row>
    <row r="505" spans="1:26" ht="14.25">
      <c r="A505" s="236"/>
      <c r="B505" s="227"/>
      <c r="C505" s="227"/>
      <c r="D505" s="227"/>
      <c r="E505" s="227"/>
      <c r="F505" s="227"/>
      <c r="G505" s="227"/>
      <c r="H505" s="227"/>
      <c r="I505" s="227"/>
      <c r="J505" s="227"/>
      <c r="K505" s="227"/>
      <c r="L505" s="227"/>
      <c r="M505" s="227"/>
      <c r="N505" s="227"/>
      <c r="O505" s="227"/>
      <c r="P505" s="227"/>
      <c r="Q505" s="227"/>
      <c r="R505" s="227"/>
      <c r="S505" s="227"/>
      <c r="T505" s="227"/>
      <c r="U505" s="227"/>
      <c r="V505" s="227"/>
      <c r="W505" s="227"/>
      <c r="X505" s="227"/>
      <c r="Y505" s="227"/>
      <c r="Z505" s="227"/>
    </row>
    <row r="506" spans="1:26" ht="14.25">
      <c r="A506" s="236"/>
      <c r="B506" s="227"/>
      <c r="C506" s="227"/>
      <c r="D506" s="227"/>
      <c r="E506" s="227"/>
      <c r="F506" s="227"/>
      <c r="G506" s="227"/>
      <c r="H506" s="227"/>
      <c r="I506" s="227"/>
      <c r="J506" s="227"/>
      <c r="K506" s="227"/>
      <c r="L506" s="227"/>
      <c r="M506" s="227"/>
      <c r="N506" s="227"/>
      <c r="O506" s="227"/>
      <c r="P506" s="227"/>
      <c r="Q506" s="227"/>
      <c r="R506" s="227"/>
      <c r="S506" s="227"/>
      <c r="T506" s="227"/>
      <c r="U506" s="227"/>
      <c r="V506" s="227"/>
      <c r="W506" s="227"/>
      <c r="X506" s="227"/>
      <c r="Y506" s="227"/>
      <c r="Z506" s="227"/>
    </row>
    <row r="507" spans="1:26" ht="14.25">
      <c r="A507" s="236"/>
      <c r="B507" s="227"/>
      <c r="C507" s="227"/>
      <c r="D507" s="227"/>
      <c r="E507" s="227"/>
      <c r="F507" s="227"/>
      <c r="G507" s="227"/>
      <c r="H507" s="227"/>
      <c r="I507" s="227"/>
      <c r="J507" s="227"/>
      <c r="K507" s="227"/>
      <c r="L507" s="227"/>
      <c r="M507" s="227"/>
      <c r="N507" s="227"/>
      <c r="O507" s="227"/>
      <c r="P507" s="227"/>
      <c r="Q507" s="227"/>
      <c r="R507" s="227"/>
      <c r="S507" s="227"/>
      <c r="T507" s="227"/>
      <c r="U507" s="227"/>
      <c r="V507" s="227"/>
      <c r="W507" s="227"/>
      <c r="X507" s="227"/>
      <c r="Y507" s="227"/>
      <c r="Z507" s="227"/>
    </row>
    <row r="508" spans="1:26" ht="14.25">
      <c r="A508" s="236"/>
      <c r="B508" s="227"/>
      <c r="C508" s="227"/>
      <c r="D508" s="227"/>
      <c r="E508" s="227"/>
      <c r="F508" s="227"/>
      <c r="G508" s="227"/>
      <c r="H508" s="227"/>
      <c r="I508" s="227"/>
      <c r="J508" s="227"/>
      <c r="K508" s="227"/>
      <c r="L508" s="227"/>
      <c r="M508" s="227"/>
      <c r="N508" s="227"/>
      <c r="O508" s="227"/>
      <c r="P508" s="227"/>
      <c r="Q508" s="227"/>
      <c r="R508" s="227"/>
      <c r="S508" s="227"/>
      <c r="T508" s="227"/>
      <c r="U508" s="227"/>
      <c r="V508" s="227"/>
      <c r="W508" s="227"/>
      <c r="X508" s="227"/>
      <c r="Y508" s="227"/>
      <c r="Z508" s="227"/>
    </row>
    <row r="509" spans="1:26" ht="14.25">
      <c r="A509" s="236"/>
      <c r="B509" s="227"/>
      <c r="C509" s="227"/>
      <c r="D509" s="227"/>
      <c r="E509" s="227"/>
      <c r="F509" s="227"/>
      <c r="G509" s="227"/>
      <c r="H509" s="227"/>
      <c r="I509" s="227"/>
      <c r="J509" s="227"/>
      <c r="K509" s="227"/>
      <c r="L509" s="227"/>
      <c r="M509" s="227"/>
      <c r="N509" s="227"/>
      <c r="O509" s="227"/>
      <c r="P509" s="227"/>
      <c r="Q509" s="227"/>
      <c r="R509" s="227"/>
      <c r="S509" s="227"/>
      <c r="T509" s="227"/>
      <c r="U509" s="227"/>
      <c r="V509" s="227"/>
      <c r="W509" s="227"/>
      <c r="X509" s="227"/>
      <c r="Y509" s="227"/>
      <c r="Z509" s="227"/>
    </row>
    <row r="510" spans="1:26" ht="14.25">
      <c r="A510" s="236"/>
      <c r="B510" s="227"/>
      <c r="C510" s="227"/>
      <c r="D510" s="227"/>
      <c r="E510" s="227"/>
      <c r="F510" s="227"/>
      <c r="G510" s="227"/>
      <c r="H510" s="227"/>
      <c r="I510" s="227"/>
      <c r="J510" s="227"/>
      <c r="K510" s="227"/>
      <c r="L510" s="227"/>
      <c r="M510" s="227"/>
      <c r="N510" s="227"/>
      <c r="O510" s="227"/>
      <c r="P510" s="227"/>
      <c r="Q510" s="227"/>
      <c r="R510" s="227"/>
      <c r="S510" s="227"/>
      <c r="T510" s="227"/>
      <c r="U510" s="227"/>
      <c r="V510" s="227"/>
      <c r="W510" s="227"/>
      <c r="X510" s="227"/>
      <c r="Y510" s="227"/>
      <c r="Z510" s="227"/>
    </row>
    <row r="511" spans="1:26" ht="14.25">
      <c r="A511" s="236"/>
      <c r="B511" s="227"/>
      <c r="C511" s="227"/>
      <c r="D511" s="227"/>
      <c r="E511" s="227"/>
      <c r="F511" s="227"/>
      <c r="G511" s="227"/>
      <c r="H511" s="227"/>
      <c r="I511" s="227"/>
      <c r="J511" s="227"/>
      <c r="K511" s="227"/>
      <c r="L511" s="227"/>
      <c r="M511" s="227"/>
      <c r="N511" s="227"/>
      <c r="O511" s="227"/>
      <c r="P511" s="227"/>
      <c r="Q511" s="227"/>
      <c r="R511" s="227"/>
      <c r="S511" s="227"/>
      <c r="T511" s="227"/>
      <c r="U511" s="227"/>
      <c r="V511" s="227"/>
      <c r="W511" s="227"/>
      <c r="X511" s="227"/>
      <c r="Y511" s="227"/>
      <c r="Z511" s="227"/>
    </row>
    <row r="512" spans="1:26" ht="14.25">
      <c r="A512" s="236"/>
      <c r="B512" s="227"/>
      <c r="C512" s="227"/>
      <c r="D512" s="227"/>
      <c r="E512" s="227"/>
      <c r="F512" s="227"/>
      <c r="G512" s="227"/>
      <c r="H512" s="227"/>
      <c r="I512" s="227"/>
      <c r="J512" s="227"/>
      <c r="K512" s="227"/>
      <c r="L512" s="227"/>
      <c r="M512" s="227"/>
      <c r="N512" s="227"/>
      <c r="O512" s="227"/>
      <c r="P512" s="227"/>
      <c r="Q512" s="227"/>
      <c r="R512" s="227"/>
      <c r="S512" s="227"/>
      <c r="T512" s="227"/>
      <c r="U512" s="227"/>
      <c r="V512" s="227"/>
      <c r="W512" s="227"/>
      <c r="X512" s="227"/>
      <c r="Y512" s="227"/>
      <c r="Z512" s="227"/>
    </row>
    <row r="513" spans="1:26" ht="14.25">
      <c r="A513" s="236"/>
      <c r="B513" s="227"/>
      <c r="C513" s="227"/>
      <c r="D513" s="227"/>
      <c r="E513" s="227"/>
      <c r="F513" s="227"/>
      <c r="G513" s="227"/>
      <c r="H513" s="227"/>
      <c r="I513" s="227"/>
      <c r="J513" s="227"/>
      <c r="K513" s="227"/>
      <c r="L513" s="227"/>
      <c r="M513" s="227"/>
      <c r="N513" s="227"/>
      <c r="O513" s="227"/>
      <c r="P513" s="227"/>
      <c r="Q513" s="227"/>
      <c r="R513" s="227"/>
      <c r="S513" s="227"/>
      <c r="T513" s="227"/>
      <c r="U513" s="227"/>
      <c r="V513" s="227"/>
      <c r="W513" s="227"/>
      <c r="X513" s="227"/>
      <c r="Y513" s="227"/>
      <c r="Z513" s="227"/>
    </row>
    <row r="514" spans="1:26" ht="14.25">
      <c r="A514" s="236"/>
      <c r="B514" s="227"/>
      <c r="C514" s="227"/>
      <c r="D514" s="227"/>
      <c r="E514" s="227"/>
      <c r="F514" s="227"/>
      <c r="G514" s="227"/>
      <c r="H514" s="227"/>
      <c r="I514" s="227"/>
      <c r="J514" s="227"/>
      <c r="K514" s="227"/>
      <c r="L514" s="227"/>
      <c r="M514" s="227"/>
      <c r="N514" s="227"/>
      <c r="O514" s="227"/>
      <c r="P514" s="227"/>
      <c r="Q514" s="227"/>
      <c r="R514" s="227"/>
      <c r="S514" s="227"/>
      <c r="T514" s="227"/>
      <c r="U514" s="227"/>
      <c r="V514" s="227"/>
      <c r="W514" s="227"/>
      <c r="X514" s="227"/>
      <c r="Y514" s="227"/>
      <c r="Z514" s="227"/>
    </row>
    <row r="515" spans="1:26" ht="14.25">
      <c r="A515" s="236"/>
      <c r="B515" s="227"/>
      <c r="C515" s="227"/>
      <c r="D515" s="227"/>
      <c r="E515" s="227"/>
      <c r="F515" s="227"/>
      <c r="G515" s="227"/>
      <c r="H515" s="227"/>
      <c r="I515" s="227"/>
      <c r="J515" s="227"/>
      <c r="K515" s="227"/>
      <c r="L515" s="227"/>
      <c r="M515" s="227"/>
      <c r="N515" s="227"/>
      <c r="O515" s="227"/>
      <c r="P515" s="227"/>
      <c r="Q515" s="227"/>
      <c r="R515" s="227"/>
      <c r="S515" s="227"/>
      <c r="T515" s="227"/>
      <c r="U515" s="227"/>
      <c r="V515" s="227"/>
      <c r="W515" s="227"/>
      <c r="X515" s="227"/>
      <c r="Y515" s="227"/>
      <c r="Z515" s="227"/>
    </row>
    <row r="516" spans="1:26" ht="14.25">
      <c r="A516" s="236"/>
      <c r="B516" s="227"/>
      <c r="C516" s="227"/>
      <c r="D516" s="227"/>
      <c r="E516" s="227"/>
      <c r="F516" s="227"/>
      <c r="G516" s="227"/>
      <c r="H516" s="227"/>
      <c r="I516" s="227"/>
      <c r="J516" s="227"/>
      <c r="K516" s="227"/>
      <c r="L516" s="227"/>
      <c r="M516" s="227"/>
      <c r="N516" s="227"/>
      <c r="O516" s="227"/>
      <c r="P516" s="227"/>
      <c r="Q516" s="227"/>
      <c r="R516" s="227"/>
      <c r="S516" s="227"/>
      <c r="T516" s="227"/>
      <c r="U516" s="227"/>
      <c r="V516" s="227"/>
      <c r="W516" s="227"/>
      <c r="X516" s="227"/>
      <c r="Y516" s="227"/>
      <c r="Z516" s="227"/>
    </row>
    <row r="517" spans="1:26" ht="14.25">
      <c r="A517" s="236"/>
      <c r="B517" s="227"/>
      <c r="C517" s="227"/>
      <c r="D517" s="227"/>
      <c r="E517" s="227"/>
      <c r="F517" s="227"/>
      <c r="G517" s="227"/>
      <c r="H517" s="227"/>
      <c r="I517" s="227"/>
      <c r="J517" s="227"/>
      <c r="K517" s="227"/>
      <c r="L517" s="227"/>
      <c r="M517" s="227"/>
      <c r="N517" s="227"/>
      <c r="O517" s="227"/>
      <c r="P517" s="227"/>
      <c r="Q517" s="227"/>
      <c r="R517" s="227"/>
      <c r="S517" s="227"/>
      <c r="T517" s="227"/>
      <c r="U517" s="227"/>
      <c r="V517" s="227"/>
      <c r="W517" s="227"/>
      <c r="X517" s="227"/>
      <c r="Y517" s="227"/>
      <c r="Z517" s="227"/>
    </row>
    <row r="518" spans="1:26" ht="14.25">
      <c r="A518" s="236"/>
      <c r="B518" s="227"/>
      <c r="C518" s="227"/>
      <c r="D518" s="227"/>
      <c r="E518" s="227"/>
      <c r="F518" s="227"/>
      <c r="G518" s="227"/>
      <c r="H518" s="227"/>
      <c r="I518" s="227"/>
      <c r="J518" s="227"/>
      <c r="K518" s="227"/>
      <c r="L518" s="227"/>
      <c r="M518" s="227"/>
      <c r="N518" s="227"/>
      <c r="O518" s="227"/>
      <c r="P518" s="227"/>
      <c r="Q518" s="227"/>
      <c r="R518" s="227"/>
      <c r="S518" s="227"/>
      <c r="T518" s="227"/>
      <c r="U518" s="227"/>
      <c r="V518" s="227"/>
      <c r="W518" s="227"/>
      <c r="X518" s="227"/>
      <c r="Y518" s="227"/>
      <c r="Z518" s="227"/>
    </row>
    <row r="519" spans="1:26" ht="14.25">
      <c r="A519" s="236"/>
      <c r="B519" s="227"/>
      <c r="C519" s="227"/>
      <c r="D519" s="227"/>
      <c r="E519" s="227"/>
      <c r="F519" s="227"/>
      <c r="G519" s="227"/>
      <c r="H519" s="227"/>
      <c r="I519" s="227"/>
      <c r="J519" s="227"/>
      <c r="K519" s="227"/>
      <c r="L519" s="227"/>
      <c r="M519" s="227"/>
      <c r="N519" s="227"/>
      <c r="O519" s="227"/>
      <c r="P519" s="227"/>
      <c r="Q519" s="227"/>
      <c r="R519" s="227"/>
      <c r="S519" s="227"/>
      <c r="T519" s="227"/>
      <c r="U519" s="227"/>
      <c r="V519" s="227"/>
      <c r="W519" s="227"/>
      <c r="X519" s="227"/>
      <c r="Y519" s="227"/>
      <c r="Z519" s="227"/>
    </row>
    <row r="520" spans="1:26" ht="14.25">
      <c r="A520" s="236"/>
      <c r="B520" s="227"/>
      <c r="C520" s="227"/>
      <c r="D520" s="227"/>
      <c r="E520" s="227"/>
      <c r="F520" s="227"/>
      <c r="G520" s="227"/>
      <c r="H520" s="227"/>
      <c r="I520" s="227"/>
      <c r="J520" s="227"/>
      <c r="K520" s="227"/>
      <c r="L520" s="227"/>
      <c r="M520" s="227"/>
      <c r="N520" s="227"/>
      <c r="O520" s="227"/>
      <c r="P520" s="227"/>
      <c r="Q520" s="227"/>
      <c r="R520" s="227"/>
      <c r="S520" s="227"/>
      <c r="T520" s="227"/>
      <c r="U520" s="227"/>
      <c r="V520" s="227"/>
      <c r="W520" s="227"/>
      <c r="X520" s="227"/>
      <c r="Y520" s="227"/>
      <c r="Z520" s="227"/>
    </row>
    <row r="521" spans="1:26" ht="14.25">
      <c r="A521" s="236"/>
      <c r="B521" s="227"/>
      <c r="C521" s="227"/>
      <c r="D521" s="227"/>
      <c r="E521" s="227"/>
      <c r="F521" s="227"/>
      <c r="G521" s="227"/>
      <c r="H521" s="227"/>
      <c r="I521" s="227"/>
      <c r="J521" s="227"/>
      <c r="K521" s="227"/>
      <c r="L521" s="227"/>
      <c r="M521" s="227"/>
      <c r="N521" s="227"/>
      <c r="O521" s="227"/>
      <c r="P521" s="227"/>
      <c r="Q521" s="227"/>
      <c r="R521" s="227"/>
      <c r="S521" s="227"/>
      <c r="T521" s="227"/>
      <c r="U521" s="227"/>
      <c r="V521" s="227"/>
      <c r="W521" s="227"/>
      <c r="X521" s="227"/>
      <c r="Y521" s="227"/>
      <c r="Z521" s="227"/>
    </row>
    <row r="522" spans="1:26" ht="14.25">
      <c r="A522" s="236"/>
      <c r="B522" s="227"/>
      <c r="C522" s="227"/>
      <c r="D522" s="227"/>
      <c r="E522" s="227"/>
      <c r="F522" s="227"/>
      <c r="G522" s="227"/>
      <c r="H522" s="227"/>
      <c r="I522" s="227"/>
      <c r="J522" s="227"/>
      <c r="K522" s="227"/>
      <c r="L522" s="227"/>
      <c r="M522" s="227"/>
      <c r="N522" s="227"/>
      <c r="O522" s="227"/>
      <c r="P522" s="227"/>
      <c r="Q522" s="227"/>
      <c r="R522" s="227"/>
      <c r="S522" s="227"/>
      <c r="T522" s="227"/>
      <c r="U522" s="227"/>
      <c r="V522" s="227"/>
      <c r="W522" s="227"/>
      <c r="X522" s="227"/>
      <c r="Y522" s="227"/>
      <c r="Z522" s="227"/>
    </row>
    <row r="523" spans="1:26" ht="14.25">
      <c r="A523" s="236"/>
      <c r="B523" s="227"/>
      <c r="C523" s="227"/>
      <c r="D523" s="227"/>
      <c r="E523" s="227"/>
      <c r="F523" s="227"/>
      <c r="G523" s="227"/>
      <c r="H523" s="227"/>
      <c r="I523" s="227"/>
      <c r="J523" s="227"/>
      <c r="K523" s="227"/>
      <c r="L523" s="227"/>
      <c r="M523" s="227"/>
      <c r="N523" s="227"/>
      <c r="O523" s="227"/>
      <c r="P523" s="227"/>
      <c r="Q523" s="227"/>
      <c r="R523" s="227"/>
      <c r="S523" s="227"/>
      <c r="T523" s="227"/>
      <c r="U523" s="227"/>
      <c r="V523" s="227"/>
      <c r="W523" s="227"/>
      <c r="X523" s="227"/>
      <c r="Y523" s="227"/>
      <c r="Z523" s="227"/>
    </row>
    <row r="524" spans="1:26" ht="14.25">
      <c r="A524" s="236"/>
      <c r="B524" s="227"/>
      <c r="C524" s="227"/>
      <c r="D524" s="227"/>
      <c r="E524" s="227"/>
      <c r="F524" s="227"/>
      <c r="G524" s="227"/>
      <c r="H524" s="227"/>
      <c r="I524" s="227"/>
      <c r="J524" s="227"/>
      <c r="K524" s="227"/>
      <c r="L524" s="227"/>
      <c r="M524" s="227"/>
      <c r="N524" s="227"/>
      <c r="O524" s="227"/>
      <c r="P524" s="227"/>
      <c r="Q524" s="227"/>
      <c r="R524" s="227"/>
      <c r="S524" s="227"/>
      <c r="T524" s="227"/>
      <c r="U524" s="227"/>
      <c r="V524" s="227"/>
      <c r="W524" s="227"/>
      <c r="X524" s="227"/>
      <c r="Y524" s="227"/>
      <c r="Z524" s="227"/>
    </row>
    <row r="525" spans="1:26" ht="14.25">
      <c r="A525" s="236"/>
      <c r="B525" s="227"/>
      <c r="C525" s="227"/>
      <c r="D525" s="227"/>
      <c r="E525" s="227"/>
      <c r="F525" s="227"/>
      <c r="G525" s="227"/>
      <c r="H525" s="227"/>
      <c r="I525" s="227"/>
      <c r="J525" s="227"/>
      <c r="K525" s="227"/>
      <c r="L525" s="227"/>
      <c r="M525" s="227"/>
      <c r="N525" s="227"/>
      <c r="O525" s="227"/>
      <c r="P525" s="227"/>
      <c r="Q525" s="227"/>
      <c r="R525" s="227"/>
      <c r="S525" s="227"/>
      <c r="T525" s="227"/>
      <c r="U525" s="227"/>
      <c r="V525" s="227"/>
      <c r="W525" s="227"/>
      <c r="X525" s="227"/>
      <c r="Y525" s="227"/>
      <c r="Z525" s="227"/>
    </row>
    <row r="526" spans="1:26" ht="14.25">
      <c r="A526" s="236"/>
      <c r="B526" s="227"/>
      <c r="C526" s="227"/>
      <c r="D526" s="227"/>
      <c r="E526" s="227"/>
      <c r="F526" s="227"/>
      <c r="G526" s="227"/>
      <c r="H526" s="227"/>
      <c r="I526" s="227"/>
      <c r="J526" s="227"/>
      <c r="K526" s="227"/>
      <c r="L526" s="227"/>
      <c r="M526" s="227"/>
      <c r="N526" s="227"/>
      <c r="O526" s="227"/>
      <c r="P526" s="227"/>
      <c r="Q526" s="227"/>
      <c r="R526" s="227"/>
      <c r="S526" s="227"/>
      <c r="T526" s="227"/>
      <c r="U526" s="227"/>
      <c r="V526" s="227"/>
      <c r="W526" s="227"/>
      <c r="X526" s="227"/>
      <c r="Y526" s="227"/>
      <c r="Z526" s="227"/>
    </row>
    <row r="527" spans="1:26" ht="14.25">
      <c r="A527" s="236"/>
      <c r="B527" s="227"/>
      <c r="C527" s="227"/>
      <c r="D527" s="227"/>
      <c r="E527" s="227"/>
      <c r="F527" s="227"/>
      <c r="G527" s="227"/>
      <c r="H527" s="227"/>
      <c r="I527" s="227"/>
      <c r="J527" s="227"/>
      <c r="K527" s="227"/>
      <c r="L527" s="227"/>
      <c r="M527" s="227"/>
      <c r="N527" s="227"/>
      <c r="O527" s="227"/>
      <c r="P527" s="227"/>
      <c r="Q527" s="227"/>
      <c r="R527" s="227"/>
      <c r="S527" s="227"/>
      <c r="T527" s="227"/>
      <c r="U527" s="227"/>
      <c r="V527" s="227"/>
      <c r="W527" s="227"/>
      <c r="X527" s="227"/>
      <c r="Y527" s="227"/>
      <c r="Z527" s="227"/>
    </row>
    <row r="528" spans="1:26" ht="14.25">
      <c r="A528" s="236"/>
      <c r="B528" s="227"/>
      <c r="C528" s="227"/>
      <c r="D528" s="227"/>
      <c r="E528" s="227"/>
      <c r="F528" s="227"/>
      <c r="G528" s="227"/>
      <c r="H528" s="227"/>
      <c r="I528" s="227"/>
      <c r="J528" s="227"/>
      <c r="K528" s="227"/>
      <c r="L528" s="227"/>
      <c r="M528" s="227"/>
      <c r="N528" s="227"/>
      <c r="O528" s="227"/>
      <c r="P528" s="227"/>
      <c r="Q528" s="227"/>
      <c r="R528" s="227"/>
      <c r="S528" s="227"/>
      <c r="T528" s="227"/>
      <c r="U528" s="227"/>
      <c r="V528" s="227"/>
      <c r="W528" s="227"/>
      <c r="X528" s="227"/>
      <c r="Y528" s="227"/>
      <c r="Z528" s="227"/>
    </row>
    <row r="529" spans="1:26" ht="14.25">
      <c r="A529" s="236"/>
      <c r="B529" s="227"/>
      <c r="C529" s="227"/>
      <c r="D529" s="227"/>
      <c r="E529" s="227"/>
      <c r="F529" s="227"/>
      <c r="G529" s="227"/>
      <c r="H529" s="227"/>
      <c r="I529" s="227"/>
      <c r="J529" s="227"/>
      <c r="K529" s="227"/>
      <c r="L529" s="227"/>
      <c r="M529" s="227"/>
      <c r="N529" s="227"/>
      <c r="O529" s="227"/>
      <c r="P529" s="227"/>
      <c r="Q529" s="227"/>
      <c r="R529" s="227"/>
      <c r="S529" s="227"/>
      <c r="T529" s="227"/>
      <c r="U529" s="227"/>
      <c r="V529" s="227"/>
      <c r="W529" s="227"/>
      <c r="X529" s="227"/>
      <c r="Y529" s="227"/>
      <c r="Z529" s="227"/>
    </row>
    <row r="530" spans="1:26" ht="14.25">
      <c r="A530" s="236"/>
      <c r="B530" s="227"/>
      <c r="C530" s="227"/>
      <c r="D530" s="227"/>
      <c r="E530" s="227"/>
      <c r="F530" s="227"/>
      <c r="G530" s="227"/>
      <c r="H530" s="227"/>
      <c r="I530" s="227"/>
      <c r="J530" s="227"/>
      <c r="K530" s="227"/>
      <c r="L530" s="227"/>
      <c r="M530" s="227"/>
      <c r="N530" s="227"/>
      <c r="O530" s="227"/>
      <c r="P530" s="227"/>
      <c r="Q530" s="227"/>
      <c r="R530" s="227"/>
      <c r="S530" s="227"/>
      <c r="T530" s="227"/>
      <c r="U530" s="227"/>
      <c r="V530" s="227"/>
      <c r="W530" s="227"/>
      <c r="X530" s="227"/>
      <c r="Y530" s="227"/>
      <c r="Z530" s="227"/>
    </row>
    <row r="531" spans="1:26" ht="14.25">
      <c r="A531" s="236"/>
      <c r="B531" s="227"/>
      <c r="C531" s="227"/>
      <c r="D531" s="227"/>
      <c r="E531" s="227"/>
      <c r="F531" s="227"/>
      <c r="G531" s="227"/>
      <c r="H531" s="227"/>
      <c r="I531" s="227"/>
      <c r="J531" s="227"/>
      <c r="K531" s="227"/>
      <c r="L531" s="227"/>
      <c r="M531" s="227"/>
      <c r="N531" s="227"/>
      <c r="O531" s="227"/>
      <c r="P531" s="227"/>
      <c r="Q531" s="227"/>
      <c r="R531" s="227"/>
      <c r="S531" s="227"/>
      <c r="T531" s="227"/>
      <c r="U531" s="227"/>
      <c r="V531" s="227"/>
      <c r="W531" s="227"/>
      <c r="X531" s="227"/>
      <c r="Y531" s="227"/>
      <c r="Z531" s="227"/>
    </row>
    <row r="532" spans="1:26" ht="14.25">
      <c r="A532" s="236"/>
      <c r="B532" s="227"/>
      <c r="C532" s="227"/>
      <c r="D532" s="227"/>
      <c r="E532" s="227"/>
      <c r="F532" s="227"/>
      <c r="G532" s="227"/>
      <c r="H532" s="227"/>
      <c r="I532" s="227"/>
      <c r="J532" s="227"/>
      <c r="K532" s="227"/>
      <c r="L532" s="227"/>
      <c r="M532" s="227"/>
      <c r="N532" s="227"/>
      <c r="O532" s="227"/>
      <c r="P532" s="227"/>
      <c r="Q532" s="227"/>
      <c r="R532" s="227"/>
      <c r="S532" s="227"/>
      <c r="T532" s="227"/>
      <c r="U532" s="227"/>
      <c r="V532" s="227"/>
      <c r="W532" s="227"/>
      <c r="X532" s="227"/>
      <c r="Y532" s="227"/>
      <c r="Z532" s="227"/>
    </row>
    <row r="533" spans="1:26" ht="14.25">
      <c r="A533" s="236"/>
      <c r="B533" s="227"/>
      <c r="C533" s="227"/>
      <c r="D533" s="227"/>
      <c r="E533" s="227"/>
      <c r="F533" s="227"/>
      <c r="G533" s="227"/>
      <c r="H533" s="227"/>
      <c r="I533" s="227"/>
      <c r="J533" s="227"/>
      <c r="K533" s="227"/>
      <c r="L533" s="227"/>
      <c r="M533" s="227"/>
      <c r="N533" s="227"/>
      <c r="O533" s="227"/>
      <c r="P533" s="227"/>
      <c r="Q533" s="227"/>
      <c r="R533" s="227"/>
      <c r="S533" s="227"/>
      <c r="T533" s="227"/>
      <c r="U533" s="227"/>
      <c r="V533" s="227"/>
      <c r="W533" s="227"/>
      <c r="X533" s="227"/>
      <c r="Y533" s="227"/>
      <c r="Z533" s="227"/>
    </row>
    <row r="534" spans="1:26" ht="14.25">
      <c r="A534" s="236"/>
      <c r="B534" s="227"/>
      <c r="C534" s="227"/>
      <c r="D534" s="227"/>
      <c r="E534" s="227"/>
      <c r="F534" s="227"/>
      <c r="G534" s="227"/>
      <c r="H534" s="227"/>
      <c r="I534" s="227"/>
      <c r="J534" s="227"/>
      <c r="K534" s="227"/>
      <c r="L534" s="227"/>
      <c r="M534" s="227"/>
      <c r="N534" s="227"/>
      <c r="O534" s="227"/>
      <c r="P534" s="227"/>
      <c r="Q534" s="227"/>
      <c r="R534" s="227"/>
      <c r="S534" s="227"/>
      <c r="T534" s="227"/>
      <c r="U534" s="227"/>
      <c r="V534" s="227"/>
      <c r="W534" s="227"/>
      <c r="X534" s="227"/>
      <c r="Y534" s="227"/>
      <c r="Z534" s="227"/>
    </row>
    <row r="535" spans="1:26" ht="14.25">
      <c r="A535" s="236"/>
      <c r="B535" s="227"/>
      <c r="C535" s="227"/>
      <c r="D535" s="227"/>
      <c r="E535" s="227"/>
      <c r="F535" s="227"/>
      <c r="G535" s="227"/>
      <c r="H535" s="227"/>
      <c r="I535" s="227"/>
      <c r="J535" s="227"/>
      <c r="K535" s="227"/>
      <c r="L535" s="227"/>
      <c r="M535" s="227"/>
      <c r="N535" s="227"/>
      <c r="O535" s="227"/>
      <c r="P535" s="227"/>
      <c r="Q535" s="227"/>
      <c r="R535" s="227"/>
      <c r="S535" s="227"/>
      <c r="T535" s="227"/>
      <c r="U535" s="227"/>
      <c r="V535" s="227"/>
      <c r="W535" s="227"/>
      <c r="X535" s="227"/>
      <c r="Y535" s="227"/>
      <c r="Z535" s="227"/>
    </row>
    <row r="536" spans="1:26" ht="14.25">
      <c r="A536" s="236"/>
      <c r="B536" s="227"/>
      <c r="C536" s="227"/>
      <c r="D536" s="227"/>
      <c r="E536" s="227"/>
      <c r="F536" s="227"/>
      <c r="G536" s="227"/>
      <c r="H536" s="227"/>
      <c r="I536" s="227"/>
      <c r="J536" s="227"/>
      <c r="K536" s="227"/>
      <c r="L536" s="227"/>
      <c r="M536" s="227"/>
      <c r="N536" s="227"/>
      <c r="O536" s="227"/>
      <c r="P536" s="227"/>
      <c r="Q536" s="227"/>
      <c r="R536" s="227"/>
      <c r="S536" s="227"/>
      <c r="T536" s="227"/>
      <c r="U536" s="227"/>
      <c r="V536" s="227"/>
      <c r="W536" s="227"/>
      <c r="X536" s="227"/>
      <c r="Y536" s="227"/>
      <c r="Z536" s="227"/>
    </row>
    <row r="537" spans="1:26" ht="14.25">
      <c r="A537" s="236"/>
      <c r="B537" s="227"/>
      <c r="C537" s="227"/>
      <c r="D537" s="227"/>
      <c r="E537" s="227"/>
      <c r="F537" s="227"/>
      <c r="G537" s="227"/>
      <c r="H537" s="227"/>
      <c r="I537" s="227"/>
      <c r="J537" s="227"/>
      <c r="K537" s="227"/>
      <c r="L537" s="227"/>
      <c r="M537" s="227"/>
      <c r="N537" s="227"/>
      <c r="O537" s="227"/>
      <c r="P537" s="227"/>
      <c r="Q537" s="227"/>
      <c r="R537" s="227"/>
      <c r="S537" s="227"/>
      <c r="T537" s="227"/>
      <c r="U537" s="227"/>
      <c r="V537" s="227"/>
      <c r="W537" s="227"/>
      <c r="X537" s="227"/>
      <c r="Y537" s="227"/>
      <c r="Z537" s="227"/>
    </row>
    <row r="538" spans="1:26" ht="14.25">
      <c r="A538" s="236"/>
      <c r="B538" s="227"/>
      <c r="C538" s="227"/>
      <c r="D538" s="227"/>
      <c r="E538" s="227"/>
      <c r="F538" s="227"/>
      <c r="G538" s="227"/>
      <c r="H538" s="227"/>
      <c r="I538" s="227"/>
      <c r="J538" s="227"/>
      <c r="K538" s="227"/>
      <c r="L538" s="227"/>
      <c r="M538" s="227"/>
      <c r="N538" s="227"/>
      <c r="O538" s="227"/>
      <c r="P538" s="227"/>
      <c r="Q538" s="227"/>
      <c r="R538" s="227"/>
      <c r="S538" s="227"/>
      <c r="T538" s="227"/>
      <c r="U538" s="227"/>
      <c r="V538" s="227"/>
      <c r="W538" s="227"/>
      <c r="X538" s="227"/>
      <c r="Y538" s="227"/>
      <c r="Z538" s="227"/>
    </row>
    <row r="539" spans="1:26" ht="14.25">
      <c r="A539" s="236"/>
      <c r="B539" s="227"/>
      <c r="C539" s="227"/>
      <c r="D539" s="227"/>
      <c r="E539" s="227"/>
      <c r="F539" s="227"/>
      <c r="G539" s="227"/>
      <c r="H539" s="227"/>
      <c r="I539" s="227"/>
      <c r="J539" s="227"/>
      <c r="K539" s="227"/>
      <c r="L539" s="227"/>
      <c r="M539" s="227"/>
      <c r="N539" s="227"/>
      <c r="O539" s="227"/>
      <c r="P539" s="227"/>
      <c r="Q539" s="227"/>
      <c r="R539" s="227"/>
      <c r="S539" s="227"/>
      <c r="T539" s="227"/>
      <c r="U539" s="227"/>
      <c r="V539" s="227"/>
      <c r="W539" s="227"/>
      <c r="X539" s="227"/>
      <c r="Y539" s="227"/>
      <c r="Z539" s="227"/>
    </row>
    <row r="540" spans="1:26" ht="14.25">
      <c r="A540" s="236"/>
      <c r="B540" s="227"/>
      <c r="C540" s="227"/>
      <c r="D540" s="227"/>
      <c r="E540" s="227"/>
      <c r="F540" s="227"/>
      <c r="G540" s="227"/>
      <c r="H540" s="227"/>
      <c r="I540" s="227"/>
      <c r="J540" s="227"/>
      <c r="K540" s="227"/>
      <c r="L540" s="227"/>
      <c r="M540" s="227"/>
      <c r="N540" s="227"/>
      <c r="O540" s="227"/>
      <c r="P540" s="227"/>
      <c r="Q540" s="227"/>
      <c r="R540" s="227"/>
      <c r="S540" s="227"/>
      <c r="T540" s="227"/>
      <c r="U540" s="227"/>
      <c r="V540" s="227"/>
      <c r="W540" s="227"/>
      <c r="X540" s="227"/>
      <c r="Y540" s="227"/>
      <c r="Z540" s="227"/>
    </row>
    <row r="541" spans="1:26" ht="14.25">
      <c r="A541" s="236"/>
      <c r="B541" s="227"/>
      <c r="C541" s="227"/>
      <c r="D541" s="227"/>
      <c r="E541" s="227"/>
      <c r="F541" s="227"/>
      <c r="G541" s="227"/>
      <c r="H541" s="227"/>
      <c r="I541" s="227"/>
      <c r="J541" s="227"/>
      <c r="K541" s="227"/>
      <c r="L541" s="227"/>
      <c r="M541" s="227"/>
      <c r="N541" s="227"/>
      <c r="O541" s="227"/>
      <c r="P541" s="227"/>
      <c r="Q541" s="227"/>
      <c r="R541" s="227"/>
      <c r="S541" s="227"/>
      <c r="T541" s="227"/>
      <c r="U541" s="227"/>
      <c r="V541" s="227"/>
      <c r="W541" s="227"/>
      <c r="X541" s="227"/>
      <c r="Y541" s="227"/>
      <c r="Z541" s="227"/>
    </row>
    <row r="542" spans="1:26" ht="14.25">
      <c r="A542" s="236"/>
      <c r="B542" s="227"/>
      <c r="C542" s="227"/>
      <c r="D542" s="227"/>
      <c r="E542" s="227"/>
      <c r="F542" s="227"/>
      <c r="G542" s="227"/>
      <c r="H542" s="227"/>
      <c r="I542" s="227"/>
      <c r="J542" s="227"/>
      <c r="K542" s="227"/>
      <c r="L542" s="227"/>
      <c r="M542" s="227"/>
      <c r="N542" s="227"/>
      <c r="O542" s="227"/>
      <c r="P542" s="227"/>
      <c r="Q542" s="227"/>
      <c r="R542" s="227"/>
      <c r="S542" s="227"/>
      <c r="T542" s="227"/>
      <c r="U542" s="227"/>
      <c r="V542" s="227"/>
      <c r="W542" s="227"/>
      <c r="X542" s="227"/>
      <c r="Y542" s="227"/>
      <c r="Z542" s="227"/>
    </row>
    <row r="543" spans="1:26" ht="14.25">
      <c r="A543" s="236"/>
      <c r="B543" s="227"/>
      <c r="C543" s="227"/>
      <c r="D543" s="227"/>
      <c r="E543" s="227"/>
      <c r="F543" s="227"/>
      <c r="G543" s="227"/>
      <c r="H543" s="227"/>
      <c r="I543" s="227"/>
      <c r="J543" s="227"/>
      <c r="K543" s="227"/>
      <c r="L543" s="227"/>
      <c r="M543" s="227"/>
      <c r="N543" s="227"/>
      <c r="O543" s="227"/>
      <c r="P543" s="227"/>
      <c r="Q543" s="227"/>
      <c r="R543" s="227"/>
      <c r="S543" s="227"/>
      <c r="T543" s="227"/>
      <c r="U543" s="227"/>
      <c r="V543" s="227"/>
      <c r="W543" s="227"/>
      <c r="X543" s="227"/>
      <c r="Y543" s="227"/>
      <c r="Z543" s="227"/>
    </row>
    <row r="544" spans="1:26" ht="14.25">
      <c r="A544" s="236"/>
      <c r="B544" s="227"/>
      <c r="C544" s="227"/>
      <c r="D544" s="227"/>
      <c r="E544" s="227"/>
      <c r="F544" s="227"/>
      <c r="G544" s="227"/>
      <c r="H544" s="227"/>
      <c r="I544" s="227"/>
      <c r="J544" s="227"/>
      <c r="K544" s="227"/>
      <c r="L544" s="227"/>
      <c r="M544" s="227"/>
      <c r="N544" s="227"/>
      <c r="O544" s="227"/>
      <c r="P544" s="227"/>
      <c r="Q544" s="227"/>
      <c r="R544" s="227"/>
      <c r="S544" s="227"/>
      <c r="T544" s="227"/>
      <c r="U544" s="227"/>
      <c r="V544" s="227"/>
      <c r="W544" s="227"/>
      <c r="X544" s="227"/>
      <c r="Y544" s="227"/>
      <c r="Z544" s="227"/>
    </row>
    <row r="545" spans="1:26" ht="14.25">
      <c r="A545" s="236"/>
      <c r="B545" s="227"/>
      <c r="C545" s="227"/>
      <c r="D545" s="227"/>
      <c r="E545" s="227"/>
      <c r="F545" s="227"/>
      <c r="G545" s="227"/>
      <c r="H545" s="227"/>
      <c r="I545" s="227"/>
      <c r="J545" s="227"/>
      <c r="K545" s="227"/>
      <c r="L545" s="227"/>
      <c r="M545" s="227"/>
      <c r="N545" s="227"/>
      <c r="O545" s="227"/>
      <c r="P545" s="227"/>
      <c r="Q545" s="227"/>
      <c r="R545" s="227"/>
      <c r="S545" s="227"/>
      <c r="T545" s="227"/>
      <c r="U545" s="227"/>
      <c r="V545" s="227"/>
      <c r="W545" s="227"/>
      <c r="X545" s="227"/>
      <c r="Y545" s="227"/>
      <c r="Z545" s="227"/>
    </row>
    <row r="546" spans="1:26" ht="14.25">
      <c r="A546" s="236"/>
      <c r="B546" s="227"/>
      <c r="C546" s="227"/>
      <c r="D546" s="227"/>
      <c r="E546" s="227"/>
      <c r="F546" s="227"/>
      <c r="G546" s="227"/>
      <c r="H546" s="227"/>
      <c r="I546" s="227"/>
      <c r="J546" s="227"/>
      <c r="K546" s="227"/>
      <c r="L546" s="227"/>
      <c r="M546" s="227"/>
      <c r="N546" s="227"/>
      <c r="O546" s="227"/>
      <c r="P546" s="227"/>
      <c r="Q546" s="227"/>
      <c r="R546" s="227"/>
      <c r="S546" s="227"/>
      <c r="T546" s="227"/>
      <c r="U546" s="227"/>
      <c r="V546" s="227"/>
      <c r="W546" s="227"/>
      <c r="X546" s="227"/>
      <c r="Y546" s="227"/>
      <c r="Z546" s="227"/>
    </row>
    <row r="547" spans="1:26" ht="14.25">
      <c r="A547" s="236"/>
      <c r="B547" s="227"/>
      <c r="C547" s="227"/>
      <c r="D547" s="227"/>
      <c r="E547" s="227"/>
      <c r="F547" s="227"/>
      <c r="G547" s="227"/>
      <c r="H547" s="227"/>
      <c r="I547" s="227"/>
      <c r="J547" s="227"/>
      <c r="K547" s="227"/>
      <c r="L547" s="227"/>
      <c r="M547" s="227"/>
      <c r="N547" s="227"/>
      <c r="O547" s="227"/>
      <c r="P547" s="227"/>
      <c r="Q547" s="227"/>
      <c r="R547" s="227"/>
      <c r="S547" s="227"/>
      <c r="T547" s="227"/>
      <c r="U547" s="227"/>
      <c r="V547" s="227"/>
      <c r="W547" s="227"/>
      <c r="X547" s="227"/>
      <c r="Y547" s="227"/>
      <c r="Z547" s="227"/>
    </row>
    <row r="548" spans="1:26" ht="14.25">
      <c r="A548" s="236"/>
      <c r="B548" s="227"/>
      <c r="C548" s="227"/>
      <c r="D548" s="227"/>
      <c r="E548" s="227"/>
      <c r="F548" s="227"/>
      <c r="G548" s="227"/>
      <c r="H548" s="227"/>
      <c r="I548" s="227"/>
      <c r="J548" s="227"/>
      <c r="K548" s="227"/>
      <c r="L548" s="227"/>
      <c r="M548" s="227"/>
      <c r="N548" s="227"/>
      <c r="O548" s="227"/>
      <c r="P548" s="227"/>
      <c r="Q548" s="227"/>
      <c r="R548" s="227"/>
      <c r="S548" s="227"/>
      <c r="T548" s="227"/>
      <c r="U548" s="227"/>
      <c r="V548" s="227"/>
      <c r="W548" s="227"/>
      <c r="X548" s="227"/>
      <c r="Y548" s="227"/>
      <c r="Z548" s="227"/>
    </row>
    <row r="549" spans="1:26" ht="14.25">
      <c r="A549" s="236"/>
      <c r="B549" s="227"/>
      <c r="C549" s="227"/>
      <c r="D549" s="227"/>
      <c r="E549" s="227"/>
      <c r="F549" s="227"/>
      <c r="G549" s="227"/>
      <c r="H549" s="227"/>
      <c r="I549" s="227"/>
      <c r="J549" s="227"/>
      <c r="K549" s="227"/>
      <c r="L549" s="227"/>
      <c r="M549" s="227"/>
      <c r="N549" s="227"/>
      <c r="O549" s="227"/>
      <c r="P549" s="227"/>
      <c r="Q549" s="227"/>
      <c r="R549" s="227"/>
      <c r="S549" s="227"/>
      <c r="T549" s="227"/>
      <c r="U549" s="227"/>
      <c r="V549" s="227"/>
      <c r="W549" s="227"/>
      <c r="X549" s="227"/>
      <c r="Y549" s="227"/>
      <c r="Z549" s="227"/>
    </row>
    <row r="550" spans="1:26" ht="14.25">
      <c r="A550" s="236"/>
      <c r="B550" s="227"/>
      <c r="C550" s="227"/>
      <c r="D550" s="227"/>
      <c r="E550" s="227"/>
      <c r="F550" s="227"/>
      <c r="G550" s="227"/>
      <c r="H550" s="227"/>
      <c r="I550" s="227"/>
      <c r="J550" s="227"/>
      <c r="K550" s="227"/>
      <c r="L550" s="227"/>
      <c r="M550" s="227"/>
      <c r="N550" s="227"/>
      <c r="O550" s="227"/>
      <c r="P550" s="227"/>
      <c r="Q550" s="227"/>
      <c r="R550" s="227"/>
      <c r="S550" s="227"/>
      <c r="T550" s="227"/>
      <c r="U550" s="227"/>
      <c r="V550" s="227"/>
      <c r="W550" s="227"/>
      <c r="X550" s="227"/>
      <c r="Y550" s="227"/>
      <c r="Z550" s="227"/>
    </row>
    <row r="551" spans="1:26" ht="14.25">
      <c r="A551" s="236"/>
      <c r="B551" s="227"/>
      <c r="C551" s="227"/>
      <c r="D551" s="227"/>
      <c r="E551" s="227"/>
      <c r="F551" s="227"/>
      <c r="G551" s="227"/>
      <c r="H551" s="227"/>
      <c r="I551" s="227"/>
      <c r="J551" s="227"/>
      <c r="K551" s="227"/>
      <c r="L551" s="227"/>
      <c r="M551" s="227"/>
      <c r="N551" s="227"/>
      <c r="O551" s="227"/>
      <c r="P551" s="227"/>
      <c r="Q551" s="227"/>
      <c r="R551" s="227"/>
      <c r="S551" s="227"/>
      <c r="T551" s="227"/>
      <c r="U551" s="227"/>
      <c r="V551" s="227"/>
      <c r="W551" s="227"/>
      <c r="X551" s="227"/>
      <c r="Y551" s="227"/>
      <c r="Z551" s="227"/>
    </row>
    <row r="552" spans="1:26" ht="14.25">
      <c r="A552" s="236"/>
      <c r="B552" s="227"/>
      <c r="C552" s="227"/>
      <c r="D552" s="227"/>
      <c r="E552" s="227"/>
      <c r="F552" s="227"/>
      <c r="G552" s="227"/>
      <c r="H552" s="227"/>
      <c r="I552" s="227"/>
      <c r="J552" s="227"/>
      <c r="K552" s="227"/>
      <c r="L552" s="227"/>
      <c r="M552" s="227"/>
      <c r="N552" s="227"/>
      <c r="O552" s="227"/>
      <c r="P552" s="227"/>
      <c r="Q552" s="227"/>
      <c r="R552" s="227"/>
      <c r="S552" s="227"/>
      <c r="T552" s="227"/>
      <c r="U552" s="227"/>
      <c r="V552" s="227"/>
      <c r="W552" s="227"/>
      <c r="X552" s="227"/>
      <c r="Y552" s="227"/>
      <c r="Z552" s="227"/>
    </row>
    <row r="553" spans="1:26" ht="14.25">
      <c r="A553" s="236"/>
      <c r="B553" s="227"/>
      <c r="C553" s="227"/>
      <c r="D553" s="227"/>
      <c r="E553" s="227"/>
      <c r="F553" s="227"/>
      <c r="G553" s="227"/>
      <c r="H553" s="227"/>
      <c r="I553" s="227"/>
      <c r="J553" s="227"/>
      <c r="K553" s="227"/>
      <c r="L553" s="227"/>
      <c r="M553" s="227"/>
      <c r="N553" s="227"/>
      <c r="O553" s="227"/>
      <c r="P553" s="227"/>
      <c r="Q553" s="227"/>
      <c r="R553" s="227"/>
      <c r="S553" s="227"/>
      <c r="T553" s="227"/>
      <c r="U553" s="227"/>
      <c r="V553" s="227"/>
      <c r="W553" s="227"/>
      <c r="X553" s="227"/>
      <c r="Y553" s="227"/>
      <c r="Z553" s="227"/>
    </row>
    <row r="554" spans="1:26" ht="14.25">
      <c r="A554" s="236"/>
      <c r="B554" s="227"/>
      <c r="C554" s="227"/>
      <c r="D554" s="227"/>
      <c r="E554" s="227"/>
      <c r="F554" s="227"/>
      <c r="G554" s="227"/>
      <c r="H554" s="227"/>
      <c r="I554" s="227"/>
      <c r="J554" s="227"/>
      <c r="K554" s="227"/>
      <c r="L554" s="227"/>
      <c r="M554" s="227"/>
      <c r="N554" s="227"/>
      <c r="O554" s="227"/>
      <c r="P554" s="227"/>
      <c r="Q554" s="227"/>
      <c r="R554" s="227"/>
      <c r="S554" s="227"/>
      <c r="T554" s="227"/>
      <c r="U554" s="227"/>
      <c r="V554" s="227"/>
      <c r="W554" s="227"/>
      <c r="X554" s="227"/>
      <c r="Y554" s="227"/>
      <c r="Z554" s="227"/>
    </row>
    <row r="555" spans="1:26" ht="14.25">
      <c r="A555" s="236"/>
      <c r="B555" s="227"/>
      <c r="C555" s="227"/>
      <c r="D555" s="227"/>
      <c r="E555" s="227"/>
      <c r="F555" s="227"/>
      <c r="G555" s="227"/>
      <c r="H555" s="227"/>
      <c r="I555" s="227"/>
      <c r="J555" s="227"/>
      <c r="K555" s="227"/>
      <c r="L555" s="227"/>
      <c r="M555" s="227"/>
      <c r="N555" s="227"/>
      <c r="O555" s="227"/>
      <c r="P555" s="227"/>
      <c r="Q555" s="227"/>
      <c r="R555" s="227"/>
      <c r="S555" s="227"/>
      <c r="T555" s="227"/>
      <c r="U555" s="227"/>
      <c r="V555" s="227"/>
      <c r="W555" s="227"/>
      <c r="X555" s="227"/>
      <c r="Y555" s="227"/>
      <c r="Z555" s="227"/>
    </row>
    <row r="556" spans="1:26" ht="14.25">
      <c r="A556" s="236"/>
      <c r="B556" s="227"/>
      <c r="C556" s="227"/>
      <c r="D556" s="227"/>
      <c r="E556" s="227"/>
      <c r="F556" s="227"/>
      <c r="G556" s="227"/>
      <c r="H556" s="227"/>
      <c r="I556" s="227"/>
      <c r="J556" s="227"/>
      <c r="K556" s="227"/>
      <c r="L556" s="227"/>
      <c r="M556" s="227"/>
      <c r="N556" s="227"/>
      <c r="O556" s="227"/>
      <c r="P556" s="227"/>
      <c r="Q556" s="227"/>
      <c r="R556" s="227"/>
      <c r="S556" s="227"/>
      <c r="T556" s="227"/>
      <c r="U556" s="227"/>
      <c r="V556" s="227"/>
      <c r="W556" s="227"/>
      <c r="X556" s="227"/>
      <c r="Y556" s="227"/>
      <c r="Z556" s="227"/>
    </row>
    <row r="557" spans="1:26" ht="14.25">
      <c r="A557" s="236"/>
      <c r="B557" s="227"/>
      <c r="C557" s="227"/>
      <c r="D557" s="227"/>
      <c r="E557" s="227"/>
      <c r="F557" s="227"/>
      <c r="G557" s="227"/>
      <c r="H557" s="227"/>
      <c r="I557" s="227"/>
      <c r="J557" s="227"/>
      <c r="K557" s="227"/>
      <c r="L557" s="227"/>
      <c r="M557" s="227"/>
      <c r="N557" s="227"/>
      <c r="O557" s="227"/>
      <c r="P557" s="227"/>
      <c r="Q557" s="227"/>
      <c r="R557" s="227"/>
      <c r="S557" s="227"/>
      <c r="T557" s="227"/>
      <c r="U557" s="227"/>
      <c r="V557" s="227"/>
      <c r="W557" s="227"/>
      <c r="X557" s="227"/>
      <c r="Y557" s="227"/>
      <c r="Z557" s="227"/>
    </row>
    <row r="558" spans="1:26" ht="14.25">
      <c r="A558" s="236"/>
      <c r="B558" s="227"/>
      <c r="C558" s="227"/>
      <c r="D558" s="227"/>
      <c r="E558" s="227"/>
      <c r="F558" s="227"/>
      <c r="G558" s="227"/>
      <c r="H558" s="227"/>
      <c r="I558" s="227"/>
      <c r="J558" s="227"/>
      <c r="K558" s="227"/>
      <c r="L558" s="227"/>
      <c r="M558" s="227"/>
      <c r="N558" s="227"/>
      <c r="O558" s="227"/>
      <c r="P558" s="227"/>
      <c r="Q558" s="227"/>
      <c r="R558" s="227"/>
      <c r="S558" s="227"/>
      <c r="T558" s="227"/>
      <c r="U558" s="227"/>
      <c r="V558" s="227"/>
      <c r="W558" s="227"/>
      <c r="X558" s="227"/>
      <c r="Y558" s="227"/>
      <c r="Z558" s="227"/>
    </row>
    <row r="559" spans="1:26" ht="14.25">
      <c r="A559" s="236"/>
      <c r="B559" s="227"/>
      <c r="C559" s="227"/>
      <c r="D559" s="227"/>
      <c r="E559" s="227"/>
      <c r="F559" s="227"/>
      <c r="G559" s="227"/>
      <c r="H559" s="227"/>
      <c r="I559" s="227"/>
      <c r="J559" s="227"/>
      <c r="K559" s="227"/>
      <c r="L559" s="227"/>
      <c r="M559" s="227"/>
      <c r="N559" s="227"/>
      <c r="O559" s="227"/>
      <c r="P559" s="227"/>
      <c r="Q559" s="227"/>
      <c r="R559" s="227"/>
      <c r="S559" s="227"/>
      <c r="T559" s="227"/>
      <c r="U559" s="227"/>
      <c r="V559" s="227"/>
      <c r="W559" s="227"/>
      <c r="X559" s="227"/>
      <c r="Y559" s="227"/>
      <c r="Z559" s="227"/>
    </row>
    <row r="560" spans="1:26" ht="14.25">
      <c r="A560" s="236"/>
      <c r="B560" s="227"/>
      <c r="C560" s="227"/>
      <c r="D560" s="227"/>
      <c r="E560" s="227"/>
      <c r="F560" s="227"/>
      <c r="G560" s="227"/>
      <c r="H560" s="227"/>
      <c r="I560" s="227"/>
      <c r="J560" s="227"/>
      <c r="K560" s="227"/>
      <c r="L560" s="227"/>
      <c r="M560" s="227"/>
      <c r="N560" s="227"/>
      <c r="O560" s="227"/>
      <c r="P560" s="227"/>
      <c r="Q560" s="227"/>
      <c r="R560" s="227"/>
      <c r="S560" s="227"/>
      <c r="T560" s="227"/>
      <c r="U560" s="227"/>
      <c r="V560" s="227"/>
      <c r="W560" s="227"/>
      <c r="X560" s="227"/>
      <c r="Y560" s="227"/>
      <c r="Z560" s="227"/>
    </row>
    <row r="561" spans="1:26" ht="14.25">
      <c r="A561" s="236"/>
      <c r="B561" s="227"/>
      <c r="C561" s="227"/>
      <c r="D561" s="227"/>
      <c r="E561" s="227"/>
      <c r="F561" s="227"/>
      <c r="G561" s="227"/>
      <c r="H561" s="227"/>
      <c r="I561" s="227"/>
      <c r="J561" s="227"/>
      <c r="K561" s="227"/>
      <c r="L561" s="227"/>
      <c r="M561" s="227"/>
      <c r="N561" s="227"/>
      <c r="O561" s="227"/>
      <c r="P561" s="227"/>
      <c r="Q561" s="227"/>
      <c r="R561" s="227"/>
      <c r="S561" s="227"/>
      <c r="T561" s="227"/>
      <c r="U561" s="227"/>
      <c r="V561" s="227"/>
      <c r="W561" s="227"/>
      <c r="X561" s="227"/>
      <c r="Y561" s="227"/>
      <c r="Z561" s="227"/>
    </row>
    <row r="562" spans="1:26" ht="14.25">
      <c r="A562" s="236"/>
      <c r="B562" s="227"/>
      <c r="C562" s="227"/>
      <c r="D562" s="227"/>
      <c r="E562" s="227"/>
      <c r="F562" s="227"/>
      <c r="G562" s="227"/>
      <c r="H562" s="227"/>
      <c r="I562" s="227"/>
      <c r="J562" s="227"/>
      <c r="K562" s="227"/>
      <c r="L562" s="227"/>
      <c r="M562" s="227"/>
      <c r="N562" s="227"/>
      <c r="O562" s="227"/>
      <c r="P562" s="227"/>
      <c r="Q562" s="227"/>
      <c r="R562" s="227"/>
      <c r="S562" s="227"/>
      <c r="T562" s="227"/>
      <c r="U562" s="227"/>
      <c r="V562" s="227"/>
      <c r="W562" s="227"/>
      <c r="X562" s="227"/>
      <c r="Y562" s="227"/>
      <c r="Z562" s="227"/>
    </row>
    <row r="563" spans="1:26" ht="14.25">
      <c r="A563" s="236"/>
      <c r="B563" s="227"/>
      <c r="C563" s="227"/>
      <c r="D563" s="227"/>
      <c r="E563" s="227"/>
      <c r="F563" s="227"/>
      <c r="G563" s="227"/>
      <c r="H563" s="227"/>
      <c r="I563" s="227"/>
      <c r="J563" s="227"/>
      <c r="K563" s="227"/>
      <c r="L563" s="227"/>
      <c r="M563" s="227"/>
      <c r="N563" s="227"/>
      <c r="O563" s="227"/>
      <c r="P563" s="227"/>
      <c r="Q563" s="227"/>
      <c r="R563" s="227"/>
      <c r="S563" s="227"/>
      <c r="T563" s="227"/>
      <c r="U563" s="227"/>
      <c r="V563" s="227"/>
      <c r="W563" s="227"/>
      <c r="X563" s="227"/>
      <c r="Y563" s="227"/>
      <c r="Z563" s="227"/>
    </row>
    <row r="564" spans="1:26" ht="14.25">
      <c r="A564" s="236"/>
      <c r="B564" s="227"/>
      <c r="C564" s="227"/>
      <c r="D564" s="227"/>
      <c r="E564" s="227"/>
      <c r="F564" s="227"/>
      <c r="G564" s="227"/>
      <c r="H564" s="227"/>
      <c r="I564" s="227"/>
      <c r="J564" s="227"/>
      <c r="K564" s="227"/>
      <c r="L564" s="227"/>
      <c r="M564" s="227"/>
      <c r="N564" s="227"/>
      <c r="O564" s="227"/>
      <c r="P564" s="227"/>
      <c r="Q564" s="227"/>
      <c r="R564" s="227"/>
      <c r="S564" s="227"/>
      <c r="T564" s="227"/>
      <c r="U564" s="227"/>
      <c r="V564" s="227"/>
      <c r="W564" s="227"/>
      <c r="X564" s="227"/>
      <c r="Y564" s="227"/>
      <c r="Z564" s="227"/>
    </row>
    <row r="565" spans="1:26" ht="14.25">
      <c r="A565" s="236"/>
      <c r="B565" s="227"/>
      <c r="C565" s="227"/>
      <c r="D565" s="227"/>
      <c r="E565" s="227"/>
      <c r="F565" s="227"/>
      <c r="G565" s="227"/>
      <c r="H565" s="227"/>
      <c r="I565" s="227"/>
      <c r="J565" s="227"/>
      <c r="K565" s="227"/>
      <c r="L565" s="227"/>
      <c r="M565" s="227"/>
      <c r="N565" s="227"/>
      <c r="O565" s="227"/>
      <c r="P565" s="227"/>
      <c r="Q565" s="227"/>
      <c r="R565" s="227"/>
      <c r="S565" s="227"/>
      <c r="T565" s="227"/>
      <c r="U565" s="227"/>
      <c r="V565" s="227"/>
      <c r="W565" s="227"/>
      <c r="X565" s="227"/>
      <c r="Y565" s="227"/>
      <c r="Z565" s="227"/>
    </row>
    <row r="566" spans="1:26" ht="14.25">
      <c r="A566" s="236"/>
      <c r="B566" s="227"/>
      <c r="C566" s="227"/>
      <c r="D566" s="227"/>
      <c r="E566" s="227"/>
      <c r="F566" s="227"/>
      <c r="G566" s="227"/>
      <c r="H566" s="227"/>
      <c r="I566" s="227"/>
      <c r="J566" s="227"/>
      <c r="K566" s="227"/>
      <c r="L566" s="227"/>
      <c r="M566" s="227"/>
      <c r="N566" s="227"/>
      <c r="O566" s="227"/>
      <c r="P566" s="227"/>
      <c r="Q566" s="227"/>
      <c r="R566" s="227"/>
      <c r="S566" s="227"/>
      <c r="T566" s="227"/>
      <c r="U566" s="227"/>
      <c r="V566" s="227"/>
      <c r="W566" s="227"/>
      <c r="X566" s="227"/>
      <c r="Y566" s="227"/>
      <c r="Z566" s="227"/>
    </row>
    <row r="567" spans="1:26" ht="14.25">
      <c r="A567" s="236"/>
      <c r="B567" s="227"/>
      <c r="C567" s="227"/>
      <c r="D567" s="227"/>
      <c r="E567" s="227"/>
      <c r="F567" s="227"/>
      <c r="G567" s="227"/>
      <c r="H567" s="227"/>
      <c r="I567" s="227"/>
      <c r="J567" s="227"/>
      <c r="K567" s="227"/>
      <c r="L567" s="227"/>
      <c r="M567" s="227"/>
      <c r="N567" s="227"/>
      <c r="O567" s="227"/>
      <c r="P567" s="227"/>
      <c r="Q567" s="227"/>
      <c r="R567" s="227"/>
      <c r="S567" s="227"/>
      <c r="T567" s="227"/>
      <c r="U567" s="227"/>
      <c r="V567" s="227"/>
      <c r="W567" s="227"/>
      <c r="X567" s="227"/>
      <c r="Y567" s="227"/>
      <c r="Z567" s="227"/>
    </row>
    <row r="568" spans="1:26" ht="14.25">
      <c r="A568" s="236"/>
      <c r="B568" s="227"/>
      <c r="C568" s="227"/>
      <c r="D568" s="227"/>
      <c r="E568" s="227"/>
      <c r="F568" s="227"/>
      <c r="G568" s="227"/>
      <c r="H568" s="227"/>
      <c r="I568" s="227"/>
      <c r="J568" s="227"/>
      <c r="K568" s="227"/>
      <c r="L568" s="227"/>
      <c r="M568" s="227"/>
      <c r="N568" s="227"/>
      <c r="O568" s="227"/>
      <c r="P568" s="227"/>
      <c r="Q568" s="227"/>
      <c r="R568" s="227"/>
      <c r="S568" s="227"/>
      <c r="T568" s="227"/>
      <c r="U568" s="227"/>
      <c r="V568" s="227"/>
      <c r="W568" s="227"/>
      <c r="X568" s="227"/>
      <c r="Y568" s="227"/>
      <c r="Z568" s="227"/>
    </row>
    <row r="569" spans="1:26" ht="14.25">
      <c r="A569" s="236"/>
      <c r="B569" s="227"/>
      <c r="C569" s="227"/>
      <c r="D569" s="227"/>
      <c r="E569" s="227"/>
      <c r="F569" s="227"/>
      <c r="G569" s="227"/>
      <c r="H569" s="227"/>
      <c r="I569" s="227"/>
      <c r="J569" s="227"/>
      <c r="K569" s="227"/>
      <c r="L569" s="227"/>
      <c r="M569" s="227"/>
      <c r="N569" s="227"/>
      <c r="O569" s="227"/>
      <c r="P569" s="227"/>
      <c r="Q569" s="227"/>
      <c r="R569" s="227"/>
      <c r="S569" s="227"/>
      <c r="T569" s="227"/>
      <c r="U569" s="227"/>
      <c r="V569" s="227"/>
      <c r="W569" s="227"/>
      <c r="X569" s="227"/>
      <c r="Y569" s="227"/>
      <c r="Z569" s="227"/>
    </row>
    <row r="570" spans="1:26" ht="14.25">
      <c r="A570" s="236"/>
      <c r="B570" s="227"/>
      <c r="C570" s="227"/>
      <c r="D570" s="227"/>
      <c r="E570" s="227"/>
      <c r="F570" s="227"/>
      <c r="G570" s="227"/>
      <c r="H570" s="227"/>
      <c r="I570" s="227"/>
      <c r="J570" s="227"/>
      <c r="K570" s="227"/>
      <c r="L570" s="227"/>
      <c r="M570" s="227"/>
      <c r="N570" s="227"/>
      <c r="O570" s="227"/>
      <c r="P570" s="227"/>
      <c r="Q570" s="227"/>
      <c r="R570" s="227"/>
      <c r="S570" s="227"/>
      <c r="T570" s="227"/>
      <c r="U570" s="227"/>
      <c r="V570" s="227"/>
      <c r="W570" s="227"/>
      <c r="X570" s="227"/>
      <c r="Y570" s="227"/>
      <c r="Z570" s="227"/>
    </row>
    <row r="571" spans="1:26" ht="14.25">
      <c r="A571" s="236"/>
      <c r="B571" s="227"/>
      <c r="C571" s="227"/>
      <c r="D571" s="227"/>
      <c r="E571" s="227"/>
      <c r="F571" s="227"/>
      <c r="G571" s="227"/>
      <c r="H571" s="227"/>
      <c r="I571" s="227"/>
      <c r="J571" s="227"/>
      <c r="K571" s="227"/>
      <c r="L571" s="227"/>
      <c r="M571" s="227"/>
      <c r="N571" s="227"/>
      <c r="O571" s="227"/>
      <c r="P571" s="227"/>
      <c r="Q571" s="227"/>
      <c r="R571" s="227"/>
      <c r="S571" s="227"/>
      <c r="T571" s="227"/>
      <c r="U571" s="227"/>
      <c r="V571" s="227"/>
      <c r="W571" s="227"/>
      <c r="X571" s="227"/>
      <c r="Y571" s="227"/>
      <c r="Z571" s="227"/>
    </row>
    <row r="572" spans="1:26" ht="14.25">
      <c r="A572" s="236"/>
      <c r="B572" s="227"/>
      <c r="C572" s="227"/>
      <c r="D572" s="227"/>
      <c r="E572" s="227"/>
      <c r="F572" s="227"/>
      <c r="G572" s="227"/>
      <c r="H572" s="227"/>
      <c r="I572" s="227"/>
      <c r="J572" s="227"/>
      <c r="K572" s="227"/>
      <c r="L572" s="227"/>
      <c r="M572" s="227"/>
      <c r="N572" s="227"/>
      <c r="O572" s="227"/>
      <c r="P572" s="227"/>
      <c r="Q572" s="227"/>
      <c r="R572" s="227"/>
      <c r="S572" s="227"/>
      <c r="T572" s="227"/>
      <c r="U572" s="227"/>
      <c r="V572" s="227"/>
      <c r="W572" s="227"/>
      <c r="X572" s="227"/>
      <c r="Y572" s="227"/>
      <c r="Z572" s="227"/>
    </row>
    <row r="573" spans="1:26" ht="14.25">
      <c r="A573" s="236"/>
      <c r="B573" s="227"/>
      <c r="C573" s="227"/>
      <c r="D573" s="227"/>
      <c r="E573" s="227"/>
      <c r="F573" s="227"/>
      <c r="G573" s="227"/>
      <c r="H573" s="227"/>
      <c r="I573" s="227"/>
      <c r="J573" s="227"/>
      <c r="K573" s="227"/>
      <c r="L573" s="227"/>
      <c r="M573" s="227"/>
      <c r="N573" s="227"/>
      <c r="O573" s="227"/>
      <c r="P573" s="227"/>
      <c r="Q573" s="227"/>
      <c r="R573" s="227"/>
      <c r="S573" s="227"/>
      <c r="T573" s="227"/>
      <c r="U573" s="227"/>
      <c r="V573" s="227"/>
      <c r="W573" s="227"/>
      <c r="X573" s="227"/>
      <c r="Y573" s="227"/>
      <c r="Z573" s="227"/>
    </row>
    <row r="574" spans="1:26" ht="14.25">
      <c r="A574" s="236"/>
      <c r="B574" s="227"/>
      <c r="C574" s="227"/>
      <c r="D574" s="227"/>
      <c r="E574" s="227"/>
      <c r="F574" s="227"/>
      <c r="G574" s="227"/>
      <c r="H574" s="227"/>
      <c r="I574" s="227"/>
      <c r="J574" s="227"/>
      <c r="K574" s="227"/>
      <c r="L574" s="227"/>
      <c r="M574" s="227"/>
      <c r="N574" s="227"/>
      <c r="O574" s="227"/>
      <c r="P574" s="227"/>
      <c r="Q574" s="227"/>
      <c r="R574" s="227"/>
      <c r="S574" s="227"/>
      <c r="T574" s="227"/>
      <c r="U574" s="227"/>
      <c r="V574" s="227"/>
      <c r="W574" s="227"/>
      <c r="X574" s="227"/>
      <c r="Y574" s="227"/>
      <c r="Z574" s="227"/>
    </row>
    <row r="575" spans="1:26" ht="14.25">
      <c r="A575" s="236"/>
      <c r="B575" s="227"/>
      <c r="C575" s="227"/>
      <c r="D575" s="227"/>
      <c r="E575" s="227"/>
      <c r="F575" s="227"/>
      <c r="G575" s="227"/>
      <c r="H575" s="227"/>
      <c r="I575" s="227"/>
      <c r="J575" s="227"/>
      <c r="K575" s="227"/>
      <c r="L575" s="227"/>
      <c r="M575" s="227"/>
      <c r="N575" s="227"/>
      <c r="O575" s="227"/>
      <c r="P575" s="227"/>
      <c r="Q575" s="227"/>
      <c r="R575" s="227"/>
      <c r="S575" s="227"/>
      <c r="T575" s="227"/>
      <c r="U575" s="227"/>
      <c r="V575" s="227"/>
      <c r="W575" s="227"/>
      <c r="X575" s="227"/>
      <c r="Y575" s="227"/>
      <c r="Z575" s="227"/>
    </row>
    <row r="576" spans="1:26" ht="14.25">
      <c r="A576" s="236"/>
      <c r="B576" s="227"/>
      <c r="C576" s="227"/>
      <c r="D576" s="227"/>
      <c r="E576" s="227"/>
      <c r="F576" s="227"/>
      <c r="G576" s="227"/>
      <c r="H576" s="227"/>
      <c r="I576" s="227"/>
      <c r="J576" s="227"/>
      <c r="K576" s="227"/>
      <c r="L576" s="227"/>
      <c r="M576" s="227"/>
      <c r="N576" s="227"/>
      <c r="O576" s="227"/>
      <c r="P576" s="227"/>
      <c r="Q576" s="227"/>
      <c r="R576" s="227"/>
      <c r="S576" s="227"/>
      <c r="T576" s="227"/>
      <c r="U576" s="227"/>
      <c r="V576" s="227"/>
      <c r="W576" s="227"/>
      <c r="X576" s="227"/>
      <c r="Y576" s="227"/>
      <c r="Z576" s="227"/>
    </row>
    <row r="577" spans="1:26" ht="14.25">
      <c r="A577" s="236"/>
      <c r="B577" s="227"/>
      <c r="C577" s="227"/>
      <c r="D577" s="227"/>
      <c r="E577" s="227"/>
      <c r="F577" s="227"/>
      <c r="G577" s="227"/>
      <c r="H577" s="227"/>
      <c r="I577" s="227"/>
      <c r="J577" s="227"/>
      <c r="K577" s="227"/>
      <c r="L577" s="227"/>
      <c r="M577" s="227"/>
      <c r="N577" s="227"/>
      <c r="O577" s="227"/>
      <c r="P577" s="227"/>
      <c r="Q577" s="227"/>
      <c r="R577" s="227"/>
      <c r="S577" s="227"/>
      <c r="T577" s="227"/>
      <c r="U577" s="227"/>
      <c r="V577" s="227"/>
      <c r="W577" s="227"/>
      <c r="X577" s="227"/>
      <c r="Y577" s="227"/>
      <c r="Z577" s="227"/>
    </row>
    <row r="578" spans="1:26" ht="14.25">
      <c r="A578" s="236"/>
      <c r="B578" s="227"/>
      <c r="C578" s="227"/>
      <c r="D578" s="227"/>
      <c r="E578" s="227"/>
      <c r="F578" s="227"/>
      <c r="G578" s="227"/>
      <c r="H578" s="227"/>
      <c r="I578" s="227"/>
      <c r="J578" s="227"/>
      <c r="K578" s="227"/>
      <c r="L578" s="227"/>
      <c r="M578" s="227"/>
      <c r="N578" s="227"/>
      <c r="O578" s="227"/>
      <c r="P578" s="227"/>
      <c r="Q578" s="227"/>
      <c r="R578" s="227"/>
      <c r="S578" s="227"/>
      <c r="T578" s="227"/>
      <c r="U578" s="227"/>
      <c r="V578" s="227"/>
      <c r="W578" s="227"/>
      <c r="X578" s="227"/>
      <c r="Y578" s="227"/>
      <c r="Z578" s="227"/>
    </row>
    <row r="579" spans="1:26" ht="14.25">
      <c r="A579" s="236"/>
      <c r="B579" s="227"/>
      <c r="C579" s="227"/>
      <c r="D579" s="227"/>
      <c r="E579" s="227"/>
      <c r="F579" s="227"/>
      <c r="G579" s="227"/>
      <c r="H579" s="227"/>
      <c r="I579" s="227"/>
      <c r="J579" s="227"/>
      <c r="K579" s="227"/>
      <c r="L579" s="227"/>
      <c r="M579" s="227"/>
      <c r="N579" s="227"/>
      <c r="O579" s="227"/>
      <c r="P579" s="227"/>
      <c r="Q579" s="227"/>
      <c r="R579" s="227"/>
      <c r="S579" s="227"/>
      <c r="T579" s="227"/>
      <c r="U579" s="227"/>
      <c r="V579" s="227"/>
      <c r="W579" s="227"/>
      <c r="X579" s="227"/>
      <c r="Y579" s="227"/>
      <c r="Z579" s="227"/>
    </row>
    <row r="580" spans="1:26" ht="14.25">
      <c r="A580" s="236"/>
      <c r="B580" s="227"/>
      <c r="C580" s="227"/>
      <c r="D580" s="227"/>
      <c r="E580" s="227"/>
      <c r="F580" s="227"/>
      <c r="G580" s="227"/>
      <c r="H580" s="227"/>
      <c r="I580" s="227"/>
      <c r="J580" s="227"/>
      <c r="K580" s="227"/>
      <c r="L580" s="227"/>
      <c r="M580" s="227"/>
      <c r="N580" s="227"/>
      <c r="O580" s="227"/>
      <c r="P580" s="227"/>
      <c r="Q580" s="227"/>
      <c r="R580" s="227"/>
      <c r="S580" s="227"/>
      <c r="T580" s="227"/>
      <c r="U580" s="227"/>
      <c r="V580" s="227"/>
      <c r="W580" s="227"/>
      <c r="X580" s="227"/>
      <c r="Y580" s="227"/>
      <c r="Z580" s="227"/>
    </row>
    <row r="581" spans="1:26" ht="14.25">
      <c r="A581" s="236"/>
      <c r="B581" s="227"/>
      <c r="C581" s="227"/>
      <c r="D581" s="227"/>
      <c r="E581" s="227"/>
      <c r="F581" s="227"/>
      <c r="G581" s="227"/>
      <c r="H581" s="227"/>
      <c r="I581" s="227"/>
      <c r="J581" s="227"/>
      <c r="K581" s="227"/>
      <c r="L581" s="227"/>
      <c r="M581" s="227"/>
      <c r="N581" s="227"/>
      <c r="O581" s="227"/>
      <c r="P581" s="227"/>
      <c r="Q581" s="227"/>
      <c r="R581" s="227"/>
      <c r="S581" s="227"/>
      <c r="T581" s="227"/>
      <c r="U581" s="227"/>
      <c r="V581" s="227"/>
      <c r="W581" s="227"/>
      <c r="X581" s="227"/>
      <c r="Y581" s="227"/>
      <c r="Z581" s="227"/>
    </row>
    <row r="582" spans="1:26" ht="14.25">
      <c r="A582" s="236"/>
      <c r="B582" s="227"/>
      <c r="C582" s="227"/>
      <c r="D582" s="227"/>
      <c r="E582" s="227"/>
      <c r="F582" s="227"/>
      <c r="G582" s="227"/>
      <c r="H582" s="227"/>
      <c r="I582" s="227"/>
      <c r="J582" s="227"/>
      <c r="K582" s="227"/>
      <c r="L582" s="227"/>
      <c r="M582" s="227"/>
      <c r="N582" s="227"/>
      <c r="O582" s="227"/>
      <c r="P582" s="227"/>
      <c r="Q582" s="227"/>
      <c r="R582" s="227"/>
      <c r="S582" s="227"/>
      <c r="T582" s="227"/>
      <c r="U582" s="227"/>
      <c r="V582" s="227"/>
      <c r="W582" s="227"/>
      <c r="X582" s="227"/>
      <c r="Y582" s="227"/>
      <c r="Z582" s="227"/>
    </row>
    <row r="583" spans="1:26" ht="14.25">
      <c r="A583" s="236"/>
      <c r="B583" s="227"/>
      <c r="C583" s="227"/>
      <c r="D583" s="227"/>
      <c r="E583" s="227"/>
      <c r="F583" s="227"/>
      <c r="G583" s="227"/>
      <c r="H583" s="227"/>
      <c r="I583" s="227"/>
      <c r="J583" s="227"/>
      <c r="K583" s="227"/>
      <c r="L583" s="227"/>
      <c r="M583" s="227"/>
      <c r="N583" s="227"/>
      <c r="O583" s="227"/>
      <c r="P583" s="227"/>
      <c r="Q583" s="227"/>
      <c r="R583" s="227"/>
      <c r="S583" s="227"/>
      <c r="T583" s="227"/>
      <c r="U583" s="227"/>
      <c r="V583" s="227"/>
      <c r="W583" s="227"/>
      <c r="X583" s="227"/>
      <c r="Y583" s="227"/>
      <c r="Z583" s="227"/>
    </row>
    <row r="584" spans="1:26" ht="14.25">
      <c r="A584" s="236"/>
      <c r="B584" s="227"/>
      <c r="C584" s="227"/>
      <c r="D584" s="227"/>
      <c r="E584" s="227"/>
      <c r="F584" s="227"/>
      <c r="G584" s="227"/>
      <c r="H584" s="227"/>
      <c r="I584" s="227"/>
      <c r="J584" s="227"/>
      <c r="K584" s="227"/>
      <c r="L584" s="227"/>
      <c r="M584" s="227"/>
      <c r="N584" s="227"/>
      <c r="O584" s="227"/>
      <c r="P584" s="227"/>
      <c r="Q584" s="227"/>
      <c r="R584" s="227"/>
      <c r="S584" s="227"/>
      <c r="T584" s="227"/>
      <c r="U584" s="227"/>
      <c r="V584" s="227"/>
      <c r="W584" s="227"/>
      <c r="X584" s="227"/>
      <c r="Y584" s="227"/>
      <c r="Z584" s="227"/>
    </row>
    <row r="585" spans="1:26" ht="14.25">
      <c r="A585" s="236"/>
      <c r="B585" s="227"/>
      <c r="C585" s="227"/>
      <c r="D585" s="227"/>
      <c r="E585" s="227"/>
      <c r="F585" s="227"/>
      <c r="G585" s="227"/>
      <c r="H585" s="227"/>
      <c r="I585" s="227"/>
      <c r="J585" s="227"/>
      <c r="K585" s="227"/>
      <c r="L585" s="227"/>
      <c r="M585" s="227"/>
      <c r="N585" s="227"/>
      <c r="O585" s="227"/>
      <c r="P585" s="227"/>
      <c r="Q585" s="227"/>
      <c r="R585" s="227"/>
      <c r="S585" s="227"/>
      <c r="T585" s="227"/>
      <c r="U585" s="227"/>
      <c r="V585" s="227"/>
      <c r="W585" s="227"/>
      <c r="X585" s="227"/>
      <c r="Y585" s="227"/>
      <c r="Z585" s="227"/>
    </row>
    <row r="586" spans="1:26" ht="14.25">
      <c r="A586" s="236"/>
      <c r="B586" s="227"/>
      <c r="C586" s="227"/>
      <c r="D586" s="227"/>
      <c r="E586" s="227"/>
      <c r="F586" s="227"/>
      <c r="G586" s="227"/>
      <c r="H586" s="227"/>
      <c r="I586" s="227"/>
      <c r="J586" s="227"/>
      <c r="K586" s="227"/>
      <c r="L586" s="227"/>
      <c r="M586" s="227"/>
      <c r="N586" s="227"/>
      <c r="O586" s="227"/>
      <c r="P586" s="227"/>
      <c r="Q586" s="227"/>
      <c r="R586" s="227"/>
      <c r="S586" s="227"/>
      <c r="T586" s="227"/>
      <c r="U586" s="227"/>
      <c r="V586" s="227"/>
      <c r="W586" s="227"/>
      <c r="X586" s="227"/>
      <c r="Y586" s="227"/>
      <c r="Z586" s="227"/>
    </row>
    <row r="587" spans="1:26" ht="14.25">
      <c r="A587" s="236"/>
      <c r="B587" s="227"/>
      <c r="C587" s="227"/>
      <c r="D587" s="227"/>
      <c r="E587" s="227"/>
      <c r="F587" s="227"/>
      <c r="G587" s="227"/>
      <c r="H587" s="227"/>
      <c r="I587" s="227"/>
      <c r="J587" s="227"/>
      <c r="K587" s="227"/>
      <c r="L587" s="227"/>
      <c r="M587" s="227"/>
      <c r="N587" s="227"/>
      <c r="O587" s="227"/>
      <c r="P587" s="227"/>
      <c r="Q587" s="227"/>
      <c r="R587" s="227"/>
      <c r="S587" s="227"/>
      <c r="T587" s="227"/>
      <c r="U587" s="227"/>
      <c r="V587" s="227"/>
      <c r="W587" s="227"/>
      <c r="X587" s="227"/>
      <c r="Y587" s="227"/>
      <c r="Z587" s="227"/>
    </row>
    <row r="588" spans="1:26" ht="14.25">
      <c r="A588" s="236"/>
      <c r="B588" s="227"/>
      <c r="C588" s="227"/>
      <c r="D588" s="227"/>
      <c r="E588" s="227"/>
      <c r="F588" s="227"/>
      <c r="G588" s="227"/>
      <c r="H588" s="227"/>
      <c r="I588" s="227"/>
      <c r="J588" s="227"/>
      <c r="K588" s="227"/>
      <c r="L588" s="227"/>
      <c r="M588" s="227"/>
      <c r="N588" s="227"/>
      <c r="O588" s="227"/>
      <c r="P588" s="227"/>
      <c r="Q588" s="227"/>
      <c r="R588" s="227"/>
      <c r="S588" s="227"/>
      <c r="T588" s="227"/>
      <c r="U588" s="227"/>
      <c r="V588" s="227"/>
      <c r="W588" s="227"/>
      <c r="X588" s="227"/>
      <c r="Y588" s="227"/>
      <c r="Z588" s="227"/>
    </row>
    <row r="589" spans="1:26" ht="14.25">
      <c r="A589" s="236"/>
      <c r="B589" s="227"/>
      <c r="C589" s="227"/>
      <c r="D589" s="227"/>
      <c r="E589" s="227"/>
      <c r="F589" s="227"/>
      <c r="G589" s="227"/>
      <c r="H589" s="227"/>
      <c r="I589" s="227"/>
      <c r="J589" s="227"/>
      <c r="K589" s="227"/>
      <c r="L589" s="227"/>
      <c r="M589" s="227"/>
      <c r="N589" s="227"/>
      <c r="O589" s="227"/>
      <c r="P589" s="227"/>
      <c r="Q589" s="227"/>
      <c r="R589" s="227"/>
      <c r="S589" s="227"/>
      <c r="T589" s="227"/>
      <c r="U589" s="227"/>
      <c r="V589" s="227"/>
      <c r="W589" s="227"/>
      <c r="X589" s="227"/>
      <c r="Y589" s="227"/>
      <c r="Z589" s="227"/>
    </row>
    <row r="590" spans="1:26" ht="14.25">
      <c r="A590" s="236"/>
      <c r="B590" s="227"/>
      <c r="C590" s="227"/>
      <c r="D590" s="227"/>
      <c r="E590" s="227"/>
      <c r="F590" s="227"/>
      <c r="G590" s="227"/>
      <c r="H590" s="227"/>
      <c r="I590" s="227"/>
      <c r="J590" s="227"/>
      <c r="K590" s="227"/>
      <c r="L590" s="227"/>
      <c r="M590" s="227"/>
      <c r="N590" s="227"/>
      <c r="O590" s="227"/>
      <c r="P590" s="227"/>
      <c r="Q590" s="227"/>
      <c r="R590" s="227"/>
      <c r="S590" s="227"/>
      <c r="T590" s="227"/>
      <c r="U590" s="227"/>
      <c r="V590" s="227"/>
      <c r="W590" s="227"/>
      <c r="X590" s="227"/>
      <c r="Y590" s="227"/>
      <c r="Z590" s="227"/>
    </row>
    <row r="591" spans="1:26" ht="14.25">
      <c r="A591" s="236"/>
      <c r="B591" s="227"/>
      <c r="C591" s="227"/>
      <c r="D591" s="227"/>
      <c r="E591" s="227"/>
      <c r="F591" s="227"/>
      <c r="G591" s="227"/>
      <c r="H591" s="227"/>
      <c r="I591" s="227"/>
      <c r="J591" s="227"/>
      <c r="K591" s="227"/>
      <c r="L591" s="227"/>
      <c r="M591" s="227"/>
      <c r="N591" s="227"/>
      <c r="O591" s="227"/>
      <c r="P591" s="227"/>
      <c r="Q591" s="227"/>
      <c r="R591" s="227"/>
      <c r="S591" s="227"/>
      <c r="T591" s="227"/>
      <c r="U591" s="227"/>
      <c r="V591" s="227"/>
      <c r="W591" s="227"/>
      <c r="X591" s="227"/>
      <c r="Y591" s="227"/>
      <c r="Z591" s="227"/>
    </row>
    <row r="592" spans="1:26" ht="14.25">
      <c r="A592" s="236"/>
      <c r="B592" s="227"/>
      <c r="C592" s="227"/>
      <c r="D592" s="227"/>
      <c r="E592" s="227"/>
      <c r="F592" s="227"/>
      <c r="G592" s="227"/>
      <c r="H592" s="227"/>
      <c r="I592" s="227"/>
      <c r="J592" s="227"/>
      <c r="K592" s="227"/>
      <c r="L592" s="227"/>
      <c r="M592" s="227"/>
      <c r="N592" s="227"/>
      <c r="O592" s="227"/>
      <c r="P592" s="227"/>
      <c r="Q592" s="227"/>
      <c r="R592" s="227"/>
      <c r="S592" s="227"/>
      <c r="T592" s="227"/>
      <c r="U592" s="227"/>
      <c r="V592" s="227"/>
      <c r="W592" s="227"/>
      <c r="X592" s="227"/>
      <c r="Y592" s="227"/>
      <c r="Z592" s="227"/>
    </row>
    <row r="593" spans="1:26" ht="14.25">
      <c r="A593" s="236"/>
      <c r="B593" s="227"/>
      <c r="C593" s="227"/>
      <c r="D593" s="227"/>
      <c r="E593" s="227"/>
      <c r="F593" s="227"/>
      <c r="G593" s="227"/>
      <c r="H593" s="227"/>
      <c r="I593" s="227"/>
      <c r="J593" s="227"/>
      <c r="K593" s="227"/>
      <c r="L593" s="227"/>
      <c r="M593" s="227"/>
      <c r="N593" s="227"/>
      <c r="O593" s="227"/>
      <c r="P593" s="227"/>
      <c r="Q593" s="227"/>
      <c r="R593" s="227"/>
      <c r="S593" s="227"/>
      <c r="T593" s="227"/>
      <c r="U593" s="227"/>
      <c r="V593" s="227"/>
      <c r="W593" s="227"/>
      <c r="X593" s="227"/>
      <c r="Y593" s="227"/>
      <c r="Z593" s="227"/>
    </row>
    <row r="594" spans="1:26" ht="14.25">
      <c r="A594" s="236"/>
      <c r="B594" s="227"/>
      <c r="C594" s="227"/>
      <c r="D594" s="227"/>
      <c r="E594" s="227"/>
      <c r="F594" s="227"/>
      <c r="G594" s="227"/>
      <c r="H594" s="227"/>
      <c r="I594" s="227"/>
      <c r="J594" s="227"/>
      <c r="K594" s="227"/>
      <c r="L594" s="227"/>
      <c r="M594" s="227"/>
      <c r="N594" s="227"/>
      <c r="O594" s="227"/>
      <c r="P594" s="227"/>
      <c r="Q594" s="227"/>
      <c r="R594" s="227"/>
      <c r="S594" s="227"/>
      <c r="T594" s="227"/>
      <c r="U594" s="227"/>
      <c r="V594" s="227"/>
      <c r="W594" s="227"/>
      <c r="X594" s="227"/>
      <c r="Y594" s="227"/>
      <c r="Z594" s="227"/>
    </row>
    <row r="595" spans="1:26" ht="14.25">
      <c r="A595" s="236"/>
      <c r="B595" s="227"/>
      <c r="C595" s="227"/>
      <c r="D595" s="227"/>
      <c r="E595" s="227"/>
      <c r="F595" s="227"/>
      <c r="G595" s="227"/>
      <c r="H595" s="227"/>
      <c r="I595" s="227"/>
      <c r="J595" s="227"/>
      <c r="K595" s="227"/>
      <c r="L595" s="227"/>
      <c r="M595" s="227"/>
      <c r="N595" s="227"/>
      <c r="O595" s="227"/>
      <c r="P595" s="227"/>
      <c r="Q595" s="227"/>
      <c r="R595" s="227"/>
      <c r="S595" s="227"/>
      <c r="T595" s="227"/>
      <c r="U595" s="227"/>
      <c r="V595" s="227"/>
      <c r="W595" s="227"/>
      <c r="X595" s="227"/>
      <c r="Y595" s="227"/>
      <c r="Z595" s="227"/>
    </row>
    <row r="596" spans="1:26" ht="14.25">
      <c r="A596" s="236"/>
      <c r="B596" s="227"/>
      <c r="C596" s="227"/>
      <c r="D596" s="227"/>
      <c r="E596" s="227"/>
      <c r="F596" s="227"/>
      <c r="G596" s="227"/>
      <c r="H596" s="227"/>
      <c r="I596" s="227"/>
      <c r="J596" s="227"/>
      <c r="K596" s="227"/>
      <c r="L596" s="227"/>
      <c r="M596" s="227"/>
      <c r="N596" s="227"/>
      <c r="O596" s="227"/>
      <c r="P596" s="227"/>
      <c r="Q596" s="227"/>
      <c r="R596" s="227"/>
      <c r="S596" s="227"/>
      <c r="T596" s="227"/>
      <c r="U596" s="227"/>
      <c r="V596" s="227"/>
      <c r="W596" s="227"/>
      <c r="X596" s="227"/>
      <c r="Y596" s="227"/>
      <c r="Z596" s="227"/>
    </row>
    <row r="597" spans="1:26" ht="14.25">
      <c r="A597" s="236"/>
      <c r="B597" s="227"/>
      <c r="C597" s="227"/>
      <c r="D597" s="227"/>
      <c r="E597" s="227"/>
      <c r="F597" s="227"/>
      <c r="G597" s="227"/>
      <c r="H597" s="227"/>
      <c r="I597" s="227"/>
      <c r="J597" s="227"/>
      <c r="K597" s="227"/>
      <c r="L597" s="227"/>
      <c r="M597" s="227"/>
      <c r="N597" s="227"/>
      <c r="O597" s="227"/>
      <c r="P597" s="227"/>
      <c r="Q597" s="227"/>
      <c r="R597" s="227"/>
      <c r="S597" s="227"/>
      <c r="T597" s="227"/>
      <c r="U597" s="227"/>
      <c r="V597" s="227"/>
      <c r="W597" s="227"/>
      <c r="X597" s="227"/>
      <c r="Y597" s="227"/>
      <c r="Z597" s="227"/>
    </row>
    <row r="598" spans="1:26" ht="14.25">
      <c r="A598" s="236"/>
      <c r="B598" s="227"/>
      <c r="C598" s="227"/>
      <c r="D598" s="227"/>
      <c r="E598" s="227"/>
      <c r="F598" s="227"/>
      <c r="G598" s="227"/>
      <c r="H598" s="227"/>
      <c r="I598" s="227"/>
      <c r="J598" s="227"/>
      <c r="K598" s="227"/>
      <c r="L598" s="227"/>
      <c r="M598" s="227"/>
      <c r="N598" s="227"/>
      <c r="O598" s="227"/>
      <c r="P598" s="227"/>
      <c r="Q598" s="227"/>
      <c r="R598" s="227"/>
      <c r="S598" s="227"/>
      <c r="T598" s="227"/>
      <c r="U598" s="227"/>
      <c r="V598" s="227"/>
      <c r="W598" s="227"/>
      <c r="X598" s="227"/>
      <c r="Y598" s="227"/>
      <c r="Z598" s="227"/>
    </row>
    <row r="599" spans="1:26" ht="14.25">
      <c r="A599" s="236"/>
      <c r="B599" s="227"/>
      <c r="C599" s="227"/>
      <c r="D599" s="227"/>
      <c r="E599" s="227"/>
      <c r="F599" s="227"/>
      <c r="G599" s="227"/>
      <c r="H599" s="227"/>
      <c r="I599" s="227"/>
      <c r="J599" s="227"/>
      <c r="K599" s="227"/>
      <c r="L599" s="227"/>
      <c r="M599" s="227"/>
      <c r="N599" s="227"/>
      <c r="O599" s="227"/>
      <c r="P599" s="227"/>
      <c r="Q599" s="227"/>
      <c r="R599" s="227"/>
      <c r="S599" s="227"/>
      <c r="T599" s="227"/>
      <c r="U599" s="227"/>
      <c r="V599" s="227"/>
      <c r="W599" s="227"/>
      <c r="X599" s="227"/>
      <c r="Y599" s="227"/>
      <c r="Z599" s="227"/>
    </row>
    <row r="600" spans="1:26" ht="14.25">
      <c r="A600" s="236"/>
      <c r="B600" s="227"/>
      <c r="C600" s="227"/>
      <c r="D600" s="227"/>
      <c r="E600" s="227"/>
      <c r="F600" s="227"/>
      <c r="G600" s="227"/>
      <c r="H600" s="227"/>
      <c r="I600" s="227"/>
      <c r="J600" s="227"/>
      <c r="K600" s="227"/>
      <c r="L600" s="227"/>
      <c r="M600" s="227"/>
      <c r="N600" s="227"/>
      <c r="O600" s="227"/>
      <c r="P600" s="227"/>
      <c r="Q600" s="227"/>
      <c r="R600" s="227"/>
      <c r="S600" s="227"/>
      <c r="T600" s="227"/>
      <c r="U600" s="227"/>
      <c r="V600" s="227"/>
      <c r="W600" s="227"/>
      <c r="X600" s="227"/>
      <c r="Y600" s="227"/>
      <c r="Z600" s="227"/>
    </row>
    <row r="601" spans="1:26" ht="14.25">
      <c r="A601" s="236"/>
      <c r="B601" s="227"/>
      <c r="C601" s="227"/>
      <c r="D601" s="227"/>
      <c r="E601" s="227"/>
      <c r="F601" s="227"/>
      <c r="G601" s="227"/>
      <c r="H601" s="227"/>
      <c r="I601" s="227"/>
      <c r="J601" s="227"/>
      <c r="K601" s="227"/>
      <c r="L601" s="227"/>
      <c r="M601" s="227"/>
      <c r="N601" s="227"/>
      <c r="O601" s="227"/>
      <c r="P601" s="227"/>
      <c r="Q601" s="227"/>
      <c r="R601" s="227"/>
      <c r="S601" s="227"/>
      <c r="T601" s="227"/>
      <c r="U601" s="227"/>
      <c r="V601" s="227"/>
      <c r="W601" s="227"/>
      <c r="X601" s="227"/>
      <c r="Y601" s="227"/>
      <c r="Z601" s="227"/>
    </row>
    <row r="602" spans="1:26" ht="14.25">
      <c r="A602" s="236"/>
      <c r="B602" s="227"/>
      <c r="C602" s="227"/>
      <c r="D602" s="227"/>
      <c r="E602" s="227"/>
      <c r="F602" s="227"/>
      <c r="G602" s="227"/>
      <c r="H602" s="227"/>
      <c r="I602" s="227"/>
      <c r="J602" s="227"/>
      <c r="K602" s="227"/>
      <c r="L602" s="227"/>
      <c r="M602" s="227"/>
      <c r="N602" s="227"/>
      <c r="O602" s="227"/>
      <c r="P602" s="227"/>
      <c r="Q602" s="227"/>
      <c r="R602" s="227"/>
      <c r="S602" s="227"/>
      <c r="T602" s="227"/>
      <c r="U602" s="227"/>
      <c r="V602" s="227"/>
      <c r="W602" s="227"/>
      <c r="X602" s="227"/>
      <c r="Y602" s="227"/>
      <c r="Z602" s="227"/>
    </row>
    <row r="603" spans="1:26" ht="14.25">
      <c r="A603" s="236"/>
      <c r="B603" s="227"/>
      <c r="C603" s="227"/>
      <c r="D603" s="227"/>
      <c r="E603" s="227"/>
      <c r="F603" s="227"/>
      <c r="G603" s="227"/>
      <c r="H603" s="227"/>
      <c r="I603" s="227"/>
      <c r="J603" s="227"/>
      <c r="K603" s="227"/>
      <c r="L603" s="227"/>
      <c r="M603" s="227"/>
      <c r="N603" s="227"/>
      <c r="O603" s="227"/>
      <c r="P603" s="227"/>
      <c r="Q603" s="227"/>
      <c r="R603" s="227"/>
      <c r="S603" s="227"/>
      <c r="T603" s="227"/>
      <c r="U603" s="227"/>
      <c r="V603" s="227"/>
      <c r="W603" s="227"/>
      <c r="X603" s="227"/>
      <c r="Y603" s="227"/>
      <c r="Z603" s="227"/>
    </row>
    <row r="604" spans="1:26" ht="14.25">
      <c r="A604" s="236"/>
      <c r="B604" s="227"/>
      <c r="C604" s="227"/>
      <c r="D604" s="227"/>
      <c r="E604" s="227"/>
      <c r="F604" s="227"/>
      <c r="G604" s="227"/>
      <c r="H604" s="227"/>
      <c r="I604" s="227"/>
      <c r="J604" s="227"/>
      <c r="K604" s="227"/>
      <c r="L604" s="227"/>
      <c r="M604" s="227"/>
      <c r="N604" s="227"/>
      <c r="O604" s="227"/>
      <c r="P604" s="227"/>
      <c r="Q604" s="227"/>
      <c r="R604" s="227"/>
      <c r="S604" s="227"/>
      <c r="T604" s="227"/>
      <c r="U604" s="227"/>
      <c r="V604" s="227"/>
      <c r="W604" s="227"/>
      <c r="X604" s="227"/>
      <c r="Y604" s="227"/>
      <c r="Z604" s="227"/>
    </row>
    <row r="605" spans="1:26" ht="14.25">
      <c r="A605" s="236"/>
      <c r="B605" s="227"/>
      <c r="C605" s="227"/>
      <c r="D605" s="227"/>
      <c r="E605" s="227"/>
      <c r="F605" s="227"/>
      <c r="G605" s="227"/>
      <c r="H605" s="227"/>
      <c r="I605" s="227"/>
      <c r="J605" s="227"/>
      <c r="K605" s="227"/>
      <c r="L605" s="227"/>
      <c r="M605" s="227"/>
      <c r="N605" s="227"/>
      <c r="O605" s="227"/>
      <c r="P605" s="227"/>
      <c r="Q605" s="227"/>
      <c r="R605" s="227"/>
      <c r="S605" s="227"/>
      <c r="T605" s="227"/>
      <c r="U605" s="227"/>
      <c r="V605" s="227"/>
      <c r="W605" s="227"/>
      <c r="X605" s="227"/>
      <c r="Y605" s="227"/>
      <c r="Z605" s="227"/>
    </row>
    <row r="606" spans="1:26" ht="14.25">
      <c r="A606" s="236"/>
      <c r="B606" s="227"/>
      <c r="C606" s="227"/>
      <c r="D606" s="227"/>
      <c r="E606" s="227"/>
      <c r="F606" s="227"/>
      <c r="G606" s="227"/>
      <c r="H606" s="227"/>
      <c r="I606" s="227"/>
      <c r="J606" s="227"/>
      <c r="K606" s="227"/>
      <c r="L606" s="227"/>
      <c r="M606" s="227"/>
      <c r="N606" s="227"/>
      <c r="O606" s="227"/>
      <c r="P606" s="227"/>
      <c r="Q606" s="227"/>
      <c r="R606" s="227"/>
      <c r="S606" s="227"/>
      <c r="T606" s="227"/>
      <c r="U606" s="227"/>
      <c r="V606" s="227"/>
      <c r="W606" s="227"/>
      <c r="X606" s="227"/>
      <c r="Y606" s="227"/>
      <c r="Z606" s="227"/>
    </row>
    <row r="607" spans="1:26" ht="14.25">
      <c r="A607" s="236"/>
      <c r="B607" s="227"/>
      <c r="C607" s="227"/>
      <c r="D607" s="227"/>
      <c r="E607" s="227"/>
      <c r="F607" s="227"/>
      <c r="G607" s="227"/>
      <c r="H607" s="227"/>
      <c r="I607" s="227"/>
      <c r="J607" s="227"/>
      <c r="K607" s="227"/>
      <c r="L607" s="227"/>
      <c r="M607" s="227"/>
      <c r="N607" s="227"/>
      <c r="O607" s="227"/>
      <c r="P607" s="227"/>
      <c r="Q607" s="227"/>
      <c r="R607" s="227"/>
      <c r="S607" s="227"/>
      <c r="T607" s="227"/>
      <c r="U607" s="227"/>
      <c r="V607" s="227"/>
      <c r="W607" s="227"/>
      <c r="X607" s="227"/>
      <c r="Y607" s="227"/>
      <c r="Z607" s="227"/>
    </row>
    <row r="608" spans="1:26" ht="14.25">
      <c r="A608" s="236"/>
      <c r="B608" s="227"/>
      <c r="C608" s="227"/>
      <c r="D608" s="227"/>
      <c r="E608" s="227"/>
      <c r="F608" s="227"/>
      <c r="G608" s="227"/>
      <c r="H608" s="227"/>
      <c r="I608" s="227"/>
      <c r="J608" s="227"/>
      <c r="K608" s="227"/>
      <c r="L608" s="227"/>
      <c r="M608" s="227"/>
      <c r="N608" s="227"/>
      <c r="O608" s="227"/>
      <c r="P608" s="227"/>
      <c r="Q608" s="227"/>
      <c r="R608" s="227"/>
      <c r="S608" s="227"/>
      <c r="T608" s="227"/>
      <c r="U608" s="227"/>
      <c r="V608" s="227"/>
      <c r="W608" s="227"/>
      <c r="X608" s="227"/>
      <c r="Y608" s="227"/>
      <c r="Z608" s="227"/>
    </row>
    <row r="609" spans="1:26" ht="14.25">
      <c r="A609" s="236"/>
      <c r="B609" s="227"/>
      <c r="C609" s="227"/>
      <c r="D609" s="227"/>
      <c r="E609" s="227"/>
      <c r="F609" s="227"/>
      <c r="G609" s="227"/>
      <c r="H609" s="227"/>
      <c r="I609" s="227"/>
      <c r="J609" s="227"/>
      <c r="K609" s="227"/>
      <c r="L609" s="227"/>
      <c r="M609" s="227"/>
      <c r="N609" s="227"/>
      <c r="O609" s="227"/>
      <c r="P609" s="227"/>
      <c r="Q609" s="227"/>
      <c r="R609" s="227"/>
      <c r="S609" s="227"/>
      <c r="T609" s="227"/>
      <c r="U609" s="227"/>
      <c r="V609" s="227"/>
      <c r="W609" s="227"/>
      <c r="X609" s="227"/>
      <c r="Y609" s="227"/>
      <c r="Z609" s="227"/>
    </row>
    <row r="610" spans="1:26" ht="14.25">
      <c r="A610" s="236"/>
      <c r="B610" s="227"/>
      <c r="C610" s="227"/>
      <c r="D610" s="227"/>
      <c r="E610" s="227"/>
      <c r="F610" s="227"/>
      <c r="G610" s="227"/>
      <c r="H610" s="227"/>
      <c r="I610" s="227"/>
      <c r="J610" s="227"/>
      <c r="K610" s="227"/>
      <c r="L610" s="227"/>
      <c r="M610" s="227"/>
      <c r="N610" s="227"/>
      <c r="O610" s="227"/>
      <c r="P610" s="227"/>
      <c r="Q610" s="227"/>
      <c r="R610" s="227"/>
      <c r="S610" s="227"/>
      <c r="T610" s="227"/>
      <c r="U610" s="227"/>
      <c r="V610" s="227"/>
      <c r="W610" s="227"/>
      <c r="X610" s="227"/>
      <c r="Y610" s="227"/>
      <c r="Z610" s="227"/>
    </row>
    <row r="611" spans="1:26" ht="14.25">
      <c r="A611" s="236"/>
      <c r="B611" s="227"/>
      <c r="C611" s="227"/>
      <c r="D611" s="227"/>
      <c r="E611" s="227"/>
      <c r="F611" s="227"/>
      <c r="G611" s="227"/>
      <c r="H611" s="227"/>
      <c r="I611" s="227"/>
      <c r="J611" s="227"/>
      <c r="K611" s="227"/>
      <c r="L611" s="227"/>
      <c r="M611" s="227"/>
      <c r="N611" s="227"/>
      <c r="O611" s="227"/>
      <c r="P611" s="227"/>
      <c r="Q611" s="227"/>
      <c r="R611" s="227"/>
      <c r="S611" s="227"/>
      <c r="T611" s="227"/>
      <c r="U611" s="227"/>
      <c r="V611" s="227"/>
      <c r="W611" s="227"/>
      <c r="X611" s="227"/>
      <c r="Y611" s="227"/>
      <c r="Z611" s="227"/>
    </row>
    <row r="612" spans="1:26" ht="14.25">
      <c r="A612" s="236"/>
      <c r="B612" s="227"/>
      <c r="C612" s="227"/>
      <c r="D612" s="227"/>
      <c r="E612" s="227"/>
      <c r="F612" s="227"/>
      <c r="G612" s="227"/>
      <c r="H612" s="227"/>
      <c r="I612" s="227"/>
      <c r="J612" s="227"/>
      <c r="K612" s="227"/>
      <c r="L612" s="227"/>
      <c r="M612" s="227"/>
      <c r="N612" s="227"/>
      <c r="O612" s="227"/>
      <c r="P612" s="227"/>
      <c r="Q612" s="227"/>
      <c r="R612" s="227"/>
      <c r="S612" s="227"/>
      <c r="T612" s="227"/>
      <c r="U612" s="227"/>
      <c r="V612" s="227"/>
      <c r="W612" s="227"/>
      <c r="X612" s="227"/>
      <c r="Y612" s="227"/>
      <c r="Z612" s="227"/>
    </row>
    <row r="613" spans="1:26" ht="14.25">
      <c r="A613" s="236"/>
      <c r="B613" s="227"/>
      <c r="C613" s="227"/>
      <c r="D613" s="227"/>
      <c r="E613" s="227"/>
      <c r="F613" s="227"/>
      <c r="G613" s="227"/>
      <c r="H613" s="227"/>
      <c r="I613" s="227"/>
      <c r="J613" s="227"/>
      <c r="K613" s="227"/>
      <c r="L613" s="227"/>
      <c r="M613" s="227"/>
      <c r="N613" s="227"/>
      <c r="O613" s="227"/>
      <c r="P613" s="227"/>
      <c r="Q613" s="227"/>
      <c r="R613" s="227"/>
      <c r="S613" s="227"/>
      <c r="T613" s="227"/>
      <c r="U613" s="227"/>
      <c r="V613" s="227"/>
      <c r="W613" s="227"/>
      <c r="X613" s="227"/>
      <c r="Y613" s="227"/>
      <c r="Z613" s="227"/>
    </row>
    <row r="614" spans="1:26" ht="14.25">
      <c r="A614" s="236"/>
      <c r="B614" s="227"/>
      <c r="C614" s="227"/>
      <c r="D614" s="227"/>
      <c r="E614" s="227"/>
      <c r="F614" s="227"/>
      <c r="G614" s="227"/>
      <c r="H614" s="227"/>
      <c r="I614" s="227"/>
      <c r="J614" s="227"/>
      <c r="K614" s="227"/>
      <c r="L614" s="227"/>
      <c r="M614" s="227"/>
      <c r="N614" s="227"/>
      <c r="O614" s="227"/>
      <c r="P614" s="227"/>
      <c r="Q614" s="227"/>
      <c r="R614" s="227"/>
      <c r="S614" s="227"/>
      <c r="T614" s="227"/>
      <c r="U614" s="227"/>
      <c r="V614" s="227"/>
      <c r="W614" s="227"/>
      <c r="X614" s="227"/>
      <c r="Y614" s="227"/>
      <c r="Z614" s="227"/>
    </row>
    <row r="615" spans="1:26" ht="14.25">
      <c r="A615" s="236"/>
      <c r="B615" s="227"/>
      <c r="C615" s="227"/>
      <c r="D615" s="227"/>
      <c r="E615" s="227"/>
      <c r="F615" s="227"/>
      <c r="G615" s="227"/>
      <c r="H615" s="227"/>
      <c r="I615" s="227"/>
      <c r="J615" s="227"/>
      <c r="K615" s="227"/>
      <c r="L615" s="227"/>
      <c r="M615" s="227"/>
      <c r="N615" s="227"/>
      <c r="O615" s="227"/>
      <c r="P615" s="227"/>
      <c r="Q615" s="227"/>
      <c r="R615" s="227"/>
      <c r="S615" s="227"/>
      <c r="T615" s="227"/>
      <c r="U615" s="227"/>
      <c r="V615" s="227"/>
      <c r="W615" s="227"/>
      <c r="X615" s="227"/>
      <c r="Y615" s="227"/>
      <c r="Z615" s="227"/>
    </row>
    <row r="616" spans="1:26" ht="14.25">
      <c r="A616" s="236"/>
      <c r="B616" s="227"/>
      <c r="C616" s="227"/>
      <c r="D616" s="227"/>
      <c r="E616" s="227"/>
      <c r="F616" s="227"/>
      <c r="G616" s="227"/>
      <c r="H616" s="227"/>
      <c r="I616" s="227"/>
      <c r="J616" s="227"/>
      <c r="K616" s="227"/>
      <c r="L616" s="227"/>
      <c r="M616" s="227"/>
      <c r="N616" s="227"/>
      <c r="O616" s="227"/>
      <c r="P616" s="227"/>
      <c r="Q616" s="227"/>
      <c r="R616" s="227"/>
      <c r="S616" s="227"/>
      <c r="T616" s="227"/>
      <c r="U616" s="227"/>
      <c r="V616" s="227"/>
      <c r="W616" s="227"/>
      <c r="X616" s="227"/>
      <c r="Y616" s="227"/>
      <c r="Z616" s="227"/>
    </row>
    <row r="617" spans="1:26" ht="14.25">
      <c r="A617" s="236"/>
      <c r="B617" s="227"/>
      <c r="C617" s="227"/>
      <c r="D617" s="227"/>
      <c r="E617" s="227"/>
      <c r="F617" s="227"/>
      <c r="G617" s="227"/>
      <c r="H617" s="227"/>
      <c r="I617" s="227"/>
      <c r="J617" s="227"/>
      <c r="K617" s="227"/>
      <c r="L617" s="227"/>
      <c r="M617" s="227"/>
      <c r="N617" s="227"/>
      <c r="O617" s="227"/>
      <c r="P617" s="227"/>
      <c r="Q617" s="227"/>
      <c r="R617" s="227"/>
      <c r="S617" s="227"/>
      <c r="T617" s="227"/>
      <c r="U617" s="227"/>
      <c r="V617" s="227"/>
      <c r="W617" s="227"/>
      <c r="X617" s="227"/>
      <c r="Y617" s="227"/>
      <c r="Z617" s="227"/>
    </row>
    <row r="618" spans="1:26" ht="14.25">
      <c r="A618" s="236"/>
      <c r="B618" s="227"/>
      <c r="C618" s="227"/>
      <c r="D618" s="227"/>
      <c r="E618" s="227"/>
      <c r="F618" s="227"/>
      <c r="G618" s="227"/>
      <c r="H618" s="227"/>
      <c r="I618" s="227"/>
      <c r="J618" s="227"/>
      <c r="K618" s="227"/>
      <c r="L618" s="227"/>
      <c r="M618" s="227"/>
      <c r="N618" s="227"/>
      <c r="O618" s="227"/>
      <c r="P618" s="227"/>
      <c r="Q618" s="227"/>
      <c r="R618" s="227"/>
      <c r="S618" s="227"/>
      <c r="T618" s="227"/>
      <c r="U618" s="227"/>
      <c r="V618" s="227"/>
      <c r="W618" s="227"/>
      <c r="X618" s="227"/>
      <c r="Y618" s="227"/>
      <c r="Z618" s="227"/>
    </row>
    <row r="619" spans="1:26" ht="14.25">
      <c r="A619" s="236"/>
      <c r="B619" s="227"/>
      <c r="C619" s="227"/>
      <c r="D619" s="227"/>
      <c r="E619" s="227"/>
      <c r="F619" s="227"/>
      <c r="G619" s="227"/>
      <c r="H619" s="227"/>
      <c r="I619" s="227"/>
      <c r="J619" s="227"/>
      <c r="K619" s="227"/>
      <c r="L619" s="227"/>
      <c r="M619" s="227"/>
      <c r="N619" s="227"/>
      <c r="O619" s="227"/>
      <c r="P619" s="227"/>
      <c r="Q619" s="227"/>
      <c r="R619" s="227"/>
      <c r="S619" s="227"/>
      <c r="T619" s="227"/>
      <c r="U619" s="227"/>
      <c r="V619" s="227"/>
      <c r="W619" s="227"/>
      <c r="X619" s="227"/>
      <c r="Y619" s="227"/>
      <c r="Z619" s="227"/>
    </row>
    <row r="620" spans="1:26" ht="14.25">
      <c r="A620" s="236"/>
      <c r="B620" s="227"/>
      <c r="C620" s="227"/>
      <c r="D620" s="227"/>
      <c r="E620" s="227"/>
      <c r="F620" s="227"/>
      <c r="G620" s="227"/>
      <c r="H620" s="227"/>
      <c r="I620" s="227"/>
      <c r="J620" s="227"/>
      <c r="K620" s="227"/>
      <c r="L620" s="227"/>
      <c r="M620" s="227"/>
      <c r="N620" s="227"/>
      <c r="O620" s="227"/>
      <c r="P620" s="227"/>
      <c r="Q620" s="227"/>
      <c r="R620" s="227"/>
      <c r="S620" s="227"/>
      <c r="T620" s="227"/>
      <c r="U620" s="227"/>
      <c r="V620" s="227"/>
      <c r="W620" s="227"/>
      <c r="X620" s="227"/>
      <c r="Y620" s="227"/>
      <c r="Z620" s="227"/>
    </row>
    <row r="621" spans="1:26" ht="14.25">
      <c r="A621" s="236"/>
      <c r="B621" s="227"/>
      <c r="C621" s="227"/>
      <c r="D621" s="227"/>
      <c r="E621" s="227"/>
      <c r="F621" s="227"/>
      <c r="G621" s="227"/>
      <c r="H621" s="227"/>
      <c r="I621" s="227"/>
      <c r="J621" s="227"/>
      <c r="K621" s="227"/>
      <c r="L621" s="227"/>
      <c r="M621" s="227"/>
      <c r="N621" s="227"/>
      <c r="O621" s="227"/>
      <c r="P621" s="227"/>
      <c r="Q621" s="227"/>
      <c r="R621" s="227"/>
      <c r="S621" s="227"/>
      <c r="T621" s="227"/>
      <c r="U621" s="227"/>
      <c r="V621" s="227"/>
      <c r="W621" s="227"/>
      <c r="X621" s="227"/>
      <c r="Y621" s="227"/>
      <c r="Z621" s="227"/>
    </row>
    <row r="622" spans="1:26" ht="14.25">
      <c r="A622" s="236"/>
      <c r="B622" s="227"/>
      <c r="C622" s="227"/>
      <c r="D622" s="227"/>
      <c r="E622" s="227"/>
      <c r="F622" s="227"/>
      <c r="G622" s="227"/>
      <c r="H622" s="227"/>
      <c r="I622" s="227"/>
      <c r="J622" s="227"/>
      <c r="K622" s="227"/>
      <c r="L622" s="227"/>
      <c r="M622" s="227"/>
      <c r="N622" s="227"/>
      <c r="O622" s="227"/>
      <c r="P622" s="227"/>
      <c r="Q622" s="227"/>
      <c r="R622" s="227"/>
      <c r="S622" s="227"/>
      <c r="T622" s="227"/>
      <c r="U622" s="227"/>
      <c r="V622" s="227"/>
      <c r="W622" s="227"/>
      <c r="X622" s="227"/>
      <c r="Y622" s="227"/>
      <c r="Z622" s="227"/>
    </row>
    <row r="623" spans="1:26" ht="14.25">
      <c r="A623" s="236"/>
      <c r="B623" s="227"/>
      <c r="C623" s="227"/>
      <c r="D623" s="227"/>
      <c r="E623" s="227"/>
      <c r="F623" s="227"/>
      <c r="G623" s="227"/>
      <c r="H623" s="227"/>
      <c r="I623" s="227"/>
      <c r="J623" s="227"/>
      <c r="K623" s="227"/>
      <c r="L623" s="227"/>
      <c r="M623" s="227"/>
      <c r="N623" s="227"/>
      <c r="O623" s="227"/>
      <c r="P623" s="227"/>
      <c r="Q623" s="227"/>
      <c r="R623" s="227"/>
      <c r="S623" s="227"/>
      <c r="T623" s="227"/>
      <c r="U623" s="227"/>
      <c r="V623" s="227"/>
      <c r="W623" s="227"/>
      <c r="X623" s="227"/>
      <c r="Y623" s="227"/>
      <c r="Z623" s="227"/>
    </row>
    <row r="624" spans="1:26" ht="14.25">
      <c r="A624" s="236"/>
      <c r="B624" s="227"/>
      <c r="C624" s="227"/>
      <c r="D624" s="227"/>
      <c r="E624" s="227"/>
      <c r="F624" s="227"/>
      <c r="G624" s="227"/>
      <c r="H624" s="227"/>
      <c r="I624" s="227"/>
      <c r="J624" s="227"/>
      <c r="K624" s="227"/>
      <c r="L624" s="227"/>
      <c r="M624" s="227"/>
      <c r="N624" s="227"/>
      <c r="O624" s="227"/>
      <c r="P624" s="227"/>
      <c r="Q624" s="227"/>
      <c r="R624" s="227"/>
      <c r="S624" s="227"/>
      <c r="T624" s="227"/>
      <c r="U624" s="227"/>
      <c r="V624" s="227"/>
      <c r="W624" s="227"/>
      <c r="X624" s="227"/>
      <c r="Y624" s="227"/>
      <c r="Z624" s="227"/>
    </row>
    <row r="625" spans="1:26" ht="14.25">
      <c r="A625" s="236"/>
      <c r="B625" s="227"/>
      <c r="C625" s="227"/>
      <c r="D625" s="227"/>
      <c r="E625" s="227"/>
      <c r="F625" s="227"/>
      <c r="G625" s="227"/>
      <c r="H625" s="227"/>
      <c r="I625" s="227"/>
      <c r="J625" s="227"/>
      <c r="K625" s="227"/>
      <c r="L625" s="227"/>
      <c r="M625" s="227"/>
      <c r="N625" s="227"/>
      <c r="O625" s="227"/>
      <c r="P625" s="227"/>
      <c r="Q625" s="227"/>
      <c r="R625" s="227"/>
      <c r="S625" s="227"/>
      <c r="T625" s="227"/>
      <c r="U625" s="227"/>
      <c r="V625" s="227"/>
      <c r="W625" s="227"/>
      <c r="X625" s="227"/>
      <c r="Y625" s="227"/>
      <c r="Z625" s="227"/>
    </row>
    <row r="626" spans="1:26" ht="14.25">
      <c r="A626" s="236"/>
      <c r="B626" s="227"/>
      <c r="C626" s="227"/>
      <c r="D626" s="227"/>
      <c r="E626" s="227"/>
      <c r="F626" s="227"/>
      <c r="G626" s="227"/>
      <c r="H626" s="227"/>
      <c r="I626" s="227"/>
      <c r="J626" s="227"/>
      <c r="K626" s="227"/>
      <c r="L626" s="227"/>
      <c r="M626" s="227"/>
      <c r="N626" s="227"/>
      <c r="O626" s="227"/>
      <c r="P626" s="227"/>
      <c r="Q626" s="227"/>
      <c r="R626" s="227"/>
      <c r="S626" s="227"/>
      <c r="T626" s="227"/>
      <c r="U626" s="227"/>
      <c r="V626" s="227"/>
      <c r="W626" s="227"/>
      <c r="X626" s="227"/>
      <c r="Y626" s="227"/>
      <c r="Z626" s="227"/>
    </row>
    <row r="627" spans="1:26" ht="14.25">
      <c r="A627" s="236"/>
      <c r="B627" s="227"/>
      <c r="C627" s="227"/>
      <c r="D627" s="227"/>
      <c r="E627" s="227"/>
      <c r="F627" s="227"/>
      <c r="G627" s="227"/>
      <c r="H627" s="227"/>
      <c r="I627" s="227"/>
      <c r="J627" s="227"/>
      <c r="K627" s="227"/>
      <c r="L627" s="227"/>
      <c r="M627" s="227"/>
      <c r="N627" s="227"/>
      <c r="O627" s="227"/>
      <c r="P627" s="227"/>
      <c r="Q627" s="227"/>
      <c r="R627" s="227"/>
      <c r="S627" s="227"/>
      <c r="T627" s="227"/>
      <c r="U627" s="227"/>
      <c r="V627" s="227"/>
      <c r="W627" s="227"/>
      <c r="X627" s="227"/>
      <c r="Y627" s="227"/>
      <c r="Z627" s="227"/>
    </row>
    <row r="628" spans="1:26" ht="14.25">
      <c r="A628" s="236"/>
      <c r="B628" s="227"/>
      <c r="C628" s="227"/>
      <c r="D628" s="227"/>
      <c r="E628" s="227"/>
      <c r="F628" s="227"/>
      <c r="G628" s="227"/>
      <c r="H628" s="227"/>
      <c r="I628" s="227"/>
      <c r="J628" s="227"/>
      <c r="K628" s="227"/>
      <c r="L628" s="227"/>
      <c r="M628" s="227"/>
      <c r="N628" s="227"/>
      <c r="O628" s="227"/>
      <c r="P628" s="227"/>
      <c r="Q628" s="227"/>
      <c r="R628" s="227"/>
      <c r="S628" s="227"/>
      <c r="T628" s="227"/>
      <c r="U628" s="227"/>
      <c r="V628" s="227"/>
      <c r="W628" s="227"/>
      <c r="X628" s="227"/>
      <c r="Y628" s="227"/>
      <c r="Z628" s="227"/>
    </row>
    <row r="629" spans="1:26" ht="14.25">
      <c r="A629" s="236"/>
      <c r="B629" s="227"/>
      <c r="C629" s="227"/>
      <c r="D629" s="227"/>
      <c r="E629" s="227"/>
      <c r="F629" s="227"/>
      <c r="G629" s="227"/>
      <c r="H629" s="227"/>
      <c r="I629" s="227"/>
      <c r="J629" s="227"/>
      <c r="K629" s="227"/>
      <c r="L629" s="227"/>
      <c r="M629" s="227"/>
      <c r="N629" s="227"/>
      <c r="O629" s="227"/>
      <c r="P629" s="227"/>
      <c r="Q629" s="227"/>
      <c r="R629" s="227"/>
      <c r="S629" s="227"/>
      <c r="T629" s="227"/>
      <c r="U629" s="227"/>
      <c r="V629" s="227"/>
      <c r="W629" s="227"/>
      <c r="X629" s="227"/>
      <c r="Y629" s="227"/>
      <c r="Z629" s="227"/>
    </row>
    <row r="630" spans="1:26" ht="14.25">
      <c r="A630" s="236"/>
      <c r="B630" s="227"/>
      <c r="C630" s="227"/>
      <c r="D630" s="227"/>
      <c r="E630" s="227"/>
      <c r="F630" s="227"/>
      <c r="G630" s="227"/>
      <c r="H630" s="227"/>
      <c r="I630" s="227"/>
      <c r="J630" s="227"/>
      <c r="K630" s="227"/>
      <c r="L630" s="227"/>
      <c r="M630" s="227"/>
      <c r="N630" s="227"/>
      <c r="O630" s="227"/>
      <c r="P630" s="227"/>
      <c r="Q630" s="227"/>
      <c r="R630" s="227"/>
      <c r="S630" s="227"/>
      <c r="T630" s="227"/>
      <c r="U630" s="227"/>
      <c r="V630" s="227"/>
      <c r="W630" s="227"/>
      <c r="X630" s="227"/>
      <c r="Y630" s="227"/>
      <c r="Z630" s="227"/>
    </row>
    <row r="631" spans="1:26" ht="14.25">
      <c r="A631" s="236"/>
      <c r="B631" s="227"/>
      <c r="C631" s="227"/>
      <c r="D631" s="227"/>
      <c r="E631" s="227"/>
      <c r="F631" s="227"/>
      <c r="G631" s="227"/>
      <c r="H631" s="227"/>
      <c r="I631" s="227"/>
      <c r="J631" s="227"/>
      <c r="K631" s="227"/>
      <c r="L631" s="227"/>
      <c r="M631" s="227"/>
      <c r="N631" s="227"/>
      <c r="O631" s="227"/>
      <c r="P631" s="227"/>
      <c r="Q631" s="227"/>
      <c r="R631" s="227"/>
      <c r="S631" s="227"/>
      <c r="T631" s="227"/>
      <c r="U631" s="227"/>
      <c r="V631" s="227"/>
      <c r="W631" s="227"/>
      <c r="X631" s="227"/>
      <c r="Y631" s="227"/>
      <c r="Z631" s="227"/>
    </row>
    <row r="632" spans="1:26" ht="14.25">
      <c r="A632" s="236"/>
      <c r="B632" s="227"/>
      <c r="C632" s="227"/>
      <c r="D632" s="227"/>
      <c r="E632" s="227"/>
      <c r="F632" s="227"/>
      <c r="G632" s="227"/>
      <c r="H632" s="227"/>
      <c r="I632" s="227"/>
      <c r="J632" s="227"/>
      <c r="K632" s="227"/>
      <c r="L632" s="227"/>
      <c r="M632" s="227"/>
      <c r="N632" s="227"/>
      <c r="O632" s="227"/>
      <c r="P632" s="227"/>
      <c r="Q632" s="227"/>
      <c r="R632" s="227"/>
      <c r="S632" s="227"/>
      <c r="T632" s="227"/>
      <c r="U632" s="227"/>
      <c r="V632" s="227"/>
      <c r="W632" s="227"/>
      <c r="X632" s="227"/>
      <c r="Y632" s="227"/>
      <c r="Z632" s="227"/>
    </row>
    <row r="633" spans="1:26" ht="14.25">
      <c r="A633" s="236"/>
      <c r="B633" s="227"/>
      <c r="C633" s="227"/>
      <c r="D633" s="227"/>
      <c r="E633" s="227"/>
      <c r="F633" s="227"/>
      <c r="G633" s="227"/>
      <c r="H633" s="227"/>
      <c r="I633" s="227"/>
      <c r="J633" s="227"/>
      <c r="K633" s="227"/>
      <c r="L633" s="227"/>
      <c r="M633" s="227"/>
      <c r="N633" s="227"/>
      <c r="O633" s="227"/>
      <c r="P633" s="227"/>
      <c r="Q633" s="227"/>
      <c r="R633" s="227"/>
      <c r="S633" s="227"/>
      <c r="T633" s="227"/>
      <c r="U633" s="227"/>
      <c r="V633" s="227"/>
      <c r="W633" s="227"/>
      <c r="X633" s="227"/>
      <c r="Y633" s="227"/>
      <c r="Z633" s="227"/>
    </row>
    <row r="634" spans="1:26" ht="14.25">
      <c r="A634" s="236"/>
      <c r="B634" s="227"/>
      <c r="C634" s="227"/>
      <c r="D634" s="227"/>
      <c r="E634" s="227"/>
      <c r="F634" s="227"/>
      <c r="G634" s="227"/>
      <c r="H634" s="227"/>
      <c r="I634" s="227"/>
      <c r="J634" s="227"/>
      <c r="K634" s="227"/>
      <c r="L634" s="227"/>
      <c r="M634" s="227"/>
      <c r="N634" s="227"/>
      <c r="O634" s="227"/>
      <c r="P634" s="227"/>
      <c r="Q634" s="227"/>
      <c r="R634" s="227"/>
      <c r="S634" s="227"/>
      <c r="T634" s="227"/>
      <c r="U634" s="227"/>
      <c r="V634" s="227"/>
      <c r="W634" s="227"/>
      <c r="X634" s="227"/>
      <c r="Y634" s="227"/>
      <c r="Z634" s="227"/>
    </row>
    <row r="635" spans="1:26" ht="14.25">
      <c r="A635" s="236"/>
      <c r="B635" s="227"/>
      <c r="C635" s="227"/>
      <c r="D635" s="227"/>
      <c r="E635" s="227"/>
      <c r="F635" s="227"/>
      <c r="G635" s="227"/>
      <c r="H635" s="227"/>
      <c r="I635" s="227"/>
      <c r="J635" s="227"/>
      <c r="K635" s="227"/>
      <c r="L635" s="227"/>
      <c r="M635" s="227"/>
      <c r="N635" s="227"/>
      <c r="O635" s="227"/>
      <c r="P635" s="227"/>
      <c r="Q635" s="227"/>
      <c r="R635" s="227"/>
      <c r="S635" s="227"/>
      <c r="T635" s="227"/>
      <c r="U635" s="227"/>
      <c r="V635" s="227"/>
      <c r="W635" s="227"/>
      <c r="X635" s="227"/>
      <c r="Y635" s="227"/>
      <c r="Z635" s="227"/>
    </row>
    <row r="636" spans="1:26" ht="14.25">
      <c r="A636" s="236"/>
      <c r="B636" s="227"/>
      <c r="C636" s="227"/>
      <c r="D636" s="227"/>
      <c r="E636" s="227"/>
      <c r="F636" s="227"/>
      <c r="G636" s="227"/>
      <c r="H636" s="227"/>
      <c r="I636" s="227"/>
      <c r="J636" s="227"/>
      <c r="K636" s="227"/>
      <c r="L636" s="227"/>
      <c r="M636" s="227"/>
      <c r="N636" s="227"/>
      <c r="O636" s="227"/>
      <c r="P636" s="227"/>
      <c r="Q636" s="227"/>
      <c r="R636" s="227"/>
      <c r="S636" s="227"/>
      <c r="T636" s="227"/>
      <c r="U636" s="227"/>
      <c r="V636" s="227"/>
      <c r="W636" s="227"/>
      <c r="X636" s="227"/>
      <c r="Y636" s="227"/>
      <c r="Z636" s="227"/>
    </row>
    <row r="637" spans="1:26" ht="14.25">
      <c r="A637" s="236"/>
      <c r="B637" s="227"/>
      <c r="C637" s="227"/>
      <c r="D637" s="227"/>
      <c r="E637" s="227"/>
      <c r="F637" s="227"/>
      <c r="G637" s="227"/>
      <c r="H637" s="227"/>
      <c r="I637" s="227"/>
      <c r="J637" s="227"/>
      <c r="K637" s="227"/>
      <c r="L637" s="227"/>
      <c r="M637" s="227"/>
      <c r="N637" s="227"/>
      <c r="O637" s="227"/>
      <c r="P637" s="227"/>
      <c r="Q637" s="227"/>
      <c r="R637" s="227"/>
      <c r="S637" s="227"/>
      <c r="T637" s="227"/>
      <c r="U637" s="227"/>
      <c r="V637" s="227"/>
      <c r="W637" s="227"/>
      <c r="X637" s="227"/>
      <c r="Y637" s="227"/>
      <c r="Z637" s="227"/>
    </row>
    <row r="638" spans="1:26" ht="14.25">
      <c r="A638" s="236"/>
      <c r="B638" s="227"/>
      <c r="C638" s="227"/>
      <c r="D638" s="227"/>
      <c r="E638" s="227"/>
      <c r="F638" s="227"/>
      <c r="G638" s="227"/>
      <c r="H638" s="227"/>
      <c r="I638" s="227"/>
      <c r="J638" s="227"/>
      <c r="K638" s="227"/>
      <c r="L638" s="227"/>
      <c r="M638" s="227"/>
      <c r="N638" s="227"/>
      <c r="O638" s="227"/>
      <c r="P638" s="227"/>
      <c r="Q638" s="227"/>
      <c r="R638" s="227"/>
      <c r="S638" s="227"/>
      <c r="T638" s="227"/>
      <c r="U638" s="227"/>
      <c r="V638" s="227"/>
      <c r="W638" s="227"/>
      <c r="X638" s="227"/>
      <c r="Y638" s="227"/>
      <c r="Z638" s="227"/>
    </row>
    <row r="639" spans="1:26" ht="14.25">
      <c r="A639" s="236"/>
      <c r="B639" s="227"/>
      <c r="C639" s="227"/>
      <c r="D639" s="227"/>
      <c r="E639" s="227"/>
      <c r="F639" s="227"/>
      <c r="G639" s="227"/>
      <c r="H639" s="227"/>
      <c r="I639" s="227"/>
      <c r="J639" s="227"/>
      <c r="K639" s="227"/>
      <c r="L639" s="227"/>
      <c r="M639" s="227"/>
      <c r="N639" s="227"/>
      <c r="O639" s="227"/>
      <c r="P639" s="227"/>
      <c r="Q639" s="227"/>
      <c r="R639" s="227"/>
      <c r="S639" s="227"/>
      <c r="T639" s="227"/>
      <c r="U639" s="227"/>
      <c r="V639" s="227"/>
      <c r="W639" s="227"/>
      <c r="X639" s="227"/>
      <c r="Y639" s="227"/>
      <c r="Z639" s="227"/>
    </row>
    <row r="640" spans="1:26" ht="14.25">
      <c r="A640" s="236"/>
      <c r="B640" s="227"/>
      <c r="C640" s="227"/>
      <c r="D640" s="227"/>
      <c r="E640" s="227"/>
      <c r="F640" s="227"/>
      <c r="G640" s="227"/>
      <c r="H640" s="227"/>
      <c r="I640" s="227"/>
      <c r="J640" s="227"/>
      <c r="K640" s="227"/>
      <c r="L640" s="227"/>
      <c r="M640" s="227"/>
      <c r="N640" s="227"/>
      <c r="O640" s="227"/>
      <c r="P640" s="227"/>
      <c r="Q640" s="227"/>
      <c r="R640" s="227"/>
      <c r="S640" s="227"/>
      <c r="T640" s="227"/>
      <c r="U640" s="227"/>
      <c r="V640" s="227"/>
      <c r="W640" s="227"/>
      <c r="X640" s="227"/>
      <c r="Y640" s="227"/>
      <c r="Z640" s="227"/>
    </row>
    <row r="641" spans="1:26" ht="14.25">
      <c r="A641" s="236"/>
      <c r="B641" s="227"/>
      <c r="C641" s="227"/>
      <c r="D641" s="227"/>
      <c r="E641" s="227"/>
      <c r="F641" s="227"/>
      <c r="G641" s="227"/>
      <c r="H641" s="227"/>
      <c r="I641" s="227"/>
      <c r="J641" s="227"/>
      <c r="K641" s="227"/>
      <c r="L641" s="227"/>
      <c r="M641" s="227"/>
      <c r="N641" s="227"/>
      <c r="O641" s="227"/>
      <c r="P641" s="227"/>
      <c r="Q641" s="227"/>
      <c r="R641" s="227"/>
      <c r="S641" s="227"/>
      <c r="T641" s="227"/>
      <c r="U641" s="227"/>
      <c r="V641" s="227"/>
      <c r="W641" s="227"/>
      <c r="X641" s="227"/>
      <c r="Y641" s="227"/>
      <c r="Z641" s="227"/>
    </row>
    <row r="642" spans="1:26" ht="14.25">
      <c r="A642" s="236"/>
      <c r="B642" s="227"/>
      <c r="C642" s="227"/>
      <c r="D642" s="227"/>
      <c r="E642" s="227"/>
      <c r="F642" s="227"/>
      <c r="G642" s="227"/>
      <c r="H642" s="227"/>
      <c r="I642" s="227"/>
      <c r="J642" s="227"/>
      <c r="K642" s="227"/>
      <c r="L642" s="227"/>
      <c r="M642" s="227"/>
      <c r="N642" s="227"/>
      <c r="O642" s="227"/>
      <c r="P642" s="227"/>
      <c r="Q642" s="227"/>
      <c r="R642" s="227"/>
      <c r="S642" s="227"/>
      <c r="T642" s="227"/>
      <c r="U642" s="227"/>
      <c r="V642" s="227"/>
      <c r="W642" s="227"/>
      <c r="X642" s="227"/>
      <c r="Y642" s="227"/>
      <c r="Z642" s="227"/>
    </row>
    <row r="643" spans="1:26" ht="14.25">
      <c r="A643" s="236"/>
      <c r="B643" s="227"/>
      <c r="C643" s="227"/>
      <c r="D643" s="227"/>
      <c r="E643" s="227"/>
      <c r="F643" s="227"/>
      <c r="G643" s="227"/>
      <c r="H643" s="227"/>
      <c r="I643" s="227"/>
      <c r="J643" s="227"/>
      <c r="K643" s="227"/>
      <c r="L643" s="227"/>
      <c r="M643" s="227"/>
      <c r="N643" s="227"/>
      <c r="O643" s="227"/>
      <c r="P643" s="227"/>
      <c r="Q643" s="227"/>
      <c r="R643" s="227"/>
      <c r="S643" s="227"/>
      <c r="T643" s="227"/>
      <c r="U643" s="227"/>
      <c r="V643" s="227"/>
      <c r="W643" s="227"/>
      <c r="X643" s="227"/>
      <c r="Y643" s="227"/>
      <c r="Z643" s="227"/>
    </row>
    <row r="644" spans="1:26" ht="14.25">
      <c r="A644" s="236"/>
      <c r="B644" s="227"/>
      <c r="C644" s="227"/>
      <c r="D644" s="227"/>
      <c r="E644" s="227"/>
      <c r="F644" s="227"/>
      <c r="G644" s="227"/>
      <c r="H644" s="227"/>
      <c r="I644" s="227"/>
      <c r="J644" s="227"/>
      <c r="K644" s="227"/>
      <c r="L644" s="227"/>
      <c r="M644" s="227"/>
      <c r="N644" s="227"/>
      <c r="O644" s="227"/>
      <c r="P644" s="227"/>
      <c r="Q644" s="227"/>
      <c r="R644" s="227"/>
      <c r="S644" s="227"/>
      <c r="T644" s="227"/>
      <c r="U644" s="227"/>
      <c r="V644" s="227"/>
      <c r="W644" s="227"/>
      <c r="X644" s="227"/>
      <c r="Y644" s="227"/>
      <c r="Z644" s="227"/>
    </row>
    <row r="645" spans="1:26" ht="14.25">
      <c r="A645" s="236"/>
      <c r="B645" s="227"/>
      <c r="C645" s="227"/>
      <c r="D645" s="227"/>
      <c r="E645" s="227"/>
      <c r="F645" s="227"/>
      <c r="G645" s="227"/>
      <c r="H645" s="227"/>
      <c r="I645" s="227"/>
      <c r="J645" s="227"/>
      <c r="K645" s="227"/>
      <c r="L645" s="227"/>
      <c r="M645" s="227"/>
      <c r="N645" s="227"/>
      <c r="O645" s="227"/>
      <c r="P645" s="227"/>
      <c r="Q645" s="227"/>
      <c r="R645" s="227"/>
      <c r="S645" s="227"/>
      <c r="T645" s="227"/>
      <c r="U645" s="227"/>
      <c r="V645" s="227"/>
      <c r="W645" s="227"/>
      <c r="X645" s="227"/>
      <c r="Y645" s="227"/>
      <c r="Z645" s="227"/>
    </row>
    <row r="646" spans="1:26" ht="14.25">
      <c r="A646" s="236"/>
      <c r="B646" s="227"/>
      <c r="C646" s="227"/>
      <c r="D646" s="227"/>
      <c r="E646" s="227"/>
      <c r="F646" s="227"/>
      <c r="G646" s="227"/>
      <c r="H646" s="227"/>
      <c r="I646" s="227"/>
      <c r="J646" s="227"/>
      <c r="K646" s="227"/>
      <c r="L646" s="227"/>
      <c r="M646" s="227"/>
      <c r="N646" s="227"/>
      <c r="O646" s="227"/>
      <c r="P646" s="227"/>
      <c r="Q646" s="227"/>
      <c r="R646" s="227"/>
      <c r="S646" s="227"/>
      <c r="T646" s="227"/>
      <c r="U646" s="227"/>
      <c r="V646" s="227"/>
      <c r="W646" s="227"/>
      <c r="X646" s="227"/>
      <c r="Y646" s="227"/>
      <c r="Z646" s="227"/>
    </row>
    <row r="647" spans="1:26" ht="14.25">
      <c r="A647" s="236"/>
      <c r="B647" s="227"/>
      <c r="C647" s="227"/>
      <c r="D647" s="227"/>
      <c r="E647" s="227"/>
      <c r="F647" s="227"/>
      <c r="G647" s="227"/>
      <c r="H647" s="227"/>
      <c r="I647" s="227"/>
      <c r="J647" s="227"/>
      <c r="K647" s="227"/>
      <c r="L647" s="227"/>
      <c r="M647" s="227"/>
      <c r="N647" s="227"/>
      <c r="O647" s="227"/>
      <c r="P647" s="227"/>
      <c r="Q647" s="227"/>
      <c r="R647" s="227"/>
      <c r="S647" s="227"/>
      <c r="T647" s="227"/>
      <c r="U647" s="227"/>
      <c r="V647" s="227"/>
      <c r="W647" s="227"/>
      <c r="X647" s="227"/>
      <c r="Y647" s="227"/>
      <c r="Z647" s="227"/>
    </row>
    <row r="648" spans="1:26" ht="14.25">
      <c r="A648" s="236"/>
      <c r="B648" s="227"/>
      <c r="C648" s="227"/>
      <c r="D648" s="227"/>
      <c r="E648" s="227"/>
      <c r="F648" s="227"/>
      <c r="G648" s="227"/>
      <c r="H648" s="227"/>
      <c r="I648" s="227"/>
      <c r="J648" s="227"/>
      <c r="K648" s="227"/>
      <c r="L648" s="227"/>
      <c r="M648" s="227"/>
      <c r="N648" s="227"/>
      <c r="O648" s="227"/>
      <c r="P648" s="227"/>
      <c r="Q648" s="227"/>
      <c r="R648" s="227"/>
      <c r="S648" s="227"/>
      <c r="T648" s="227"/>
      <c r="U648" s="227"/>
      <c r="V648" s="227"/>
      <c r="W648" s="227"/>
      <c r="X648" s="227"/>
      <c r="Y648" s="227"/>
      <c r="Z648" s="227"/>
    </row>
    <row r="649" spans="1:26" ht="14.25">
      <c r="A649" s="236"/>
      <c r="B649" s="227"/>
      <c r="C649" s="227"/>
      <c r="D649" s="227"/>
      <c r="E649" s="227"/>
      <c r="F649" s="227"/>
      <c r="G649" s="227"/>
      <c r="H649" s="227"/>
      <c r="I649" s="227"/>
      <c r="J649" s="227"/>
      <c r="K649" s="227"/>
      <c r="L649" s="227"/>
      <c r="M649" s="227"/>
      <c r="N649" s="227"/>
      <c r="O649" s="227"/>
      <c r="P649" s="227"/>
      <c r="Q649" s="227"/>
      <c r="R649" s="227"/>
      <c r="S649" s="227"/>
      <c r="T649" s="227"/>
      <c r="U649" s="227"/>
      <c r="V649" s="227"/>
      <c r="W649" s="227"/>
      <c r="X649" s="227"/>
      <c r="Y649" s="227"/>
      <c r="Z649" s="227"/>
    </row>
    <row r="650" spans="1:26" ht="14.25">
      <c r="A650" s="236"/>
      <c r="B650" s="227"/>
      <c r="C650" s="227"/>
      <c r="D650" s="227"/>
      <c r="E650" s="227"/>
      <c r="F650" s="227"/>
      <c r="G650" s="227"/>
      <c r="H650" s="227"/>
      <c r="I650" s="227"/>
      <c r="J650" s="227"/>
      <c r="K650" s="227"/>
      <c r="L650" s="227"/>
      <c r="M650" s="227"/>
      <c r="N650" s="227"/>
      <c r="O650" s="227"/>
      <c r="P650" s="227"/>
      <c r="Q650" s="227"/>
      <c r="R650" s="227"/>
      <c r="S650" s="227"/>
      <c r="T650" s="227"/>
      <c r="U650" s="227"/>
      <c r="V650" s="227"/>
      <c r="W650" s="227"/>
      <c r="X650" s="227"/>
      <c r="Y650" s="227"/>
      <c r="Z650" s="227"/>
    </row>
    <row r="651" spans="1:26" ht="14.25">
      <c r="A651" s="236"/>
      <c r="B651" s="227"/>
      <c r="C651" s="227"/>
      <c r="D651" s="227"/>
      <c r="E651" s="227"/>
      <c r="F651" s="227"/>
      <c r="G651" s="227"/>
      <c r="H651" s="227"/>
      <c r="I651" s="227"/>
      <c r="J651" s="227"/>
      <c r="K651" s="227"/>
      <c r="L651" s="227"/>
      <c r="M651" s="227"/>
      <c r="N651" s="227"/>
      <c r="O651" s="227"/>
      <c r="P651" s="227"/>
      <c r="Q651" s="227"/>
      <c r="R651" s="227"/>
      <c r="S651" s="227"/>
      <c r="T651" s="227"/>
      <c r="U651" s="227"/>
      <c r="V651" s="227"/>
      <c r="W651" s="227"/>
      <c r="X651" s="227"/>
      <c r="Y651" s="227"/>
      <c r="Z651" s="227"/>
    </row>
    <row r="652" spans="1:26" ht="14.25">
      <c r="A652" s="236"/>
      <c r="B652" s="227"/>
      <c r="C652" s="227"/>
      <c r="D652" s="227"/>
      <c r="E652" s="227"/>
      <c r="F652" s="227"/>
      <c r="G652" s="227"/>
      <c r="H652" s="227"/>
      <c r="I652" s="227"/>
      <c r="J652" s="227"/>
      <c r="K652" s="227"/>
      <c r="L652" s="227"/>
      <c r="M652" s="227"/>
      <c r="N652" s="227"/>
      <c r="O652" s="227"/>
      <c r="P652" s="227"/>
      <c r="Q652" s="227"/>
      <c r="R652" s="227"/>
      <c r="S652" s="227"/>
      <c r="T652" s="227"/>
      <c r="U652" s="227"/>
      <c r="V652" s="227"/>
      <c r="W652" s="227"/>
      <c r="X652" s="227"/>
      <c r="Y652" s="227"/>
      <c r="Z652" s="227"/>
    </row>
    <row r="653" spans="1:26" ht="14.25">
      <c r="A653" s="236"/>
      <c r="B653" s="227"/>
      <c r="C653" s="227"/>
      <c r="D653" s="227"/>
      <c r="E653" s="227"/>
      <c r="F653" s="227"/>
      <c r="G653" s="227"/>
      <c r="H653" s="227"/>
      <c r="I653" s="227"/>
      <c r="J653" s="227"/>
      <c r="K653" s="227"/>
      <c r="L653" s="227"/>
      <c r="M653" s="227"/>
      <c r="N653" s="227"/>
      <c r="O653" s="227"/>
      <c r="P653" s="227"/>
      <c r="Q653" s="227"/>
      <c r="R653" s="227"/>
      <c r="S653" s="227"/>
      <c r="T653" s="227"/>
      <c r="U653" s="227"/>
      <c r="V653" s="227"/>
      <c r="W653" s="227"/>
      <c r="X653" s="227"/>
      <c r="Y653" s="227"/>
      <c r="Z653" s="227"/>
    </row>
    <row r="654" spans="1:26" ht="14.25">
      <c r="A654" s="236"/>
      <c r="B654" s="227"/>
      <c r="C654" s="227"/>
      <c r="D654" s="227"/>
      <c r="E654" s="227"/>
      <c r="F654" s="227"/>
      <c r="G654" s="227"/>
      <c r="H654" s="227"/>
      <c r="I654" s="227"/>
      <c r="J654" s="227"/>
      <c r="K654" s="227"/>
      <c r="L654" s="227"/>
      <c r="M654" s="227"/>
      <c r="N654" s="227"/>
      <c r="O654" s="227"/>
      <c r="P654" s="227"/>
      <c r="Q654" s="227"/>
      <c r="R654" s="227"/>
      <c r="S654" s="227"/>
      <c r="T654" s="227"/>
      <c r="U654" s="227"/>
      <c r="V654" s="227"/>
      <c r="W654" s="227"/>
      <c r="X654" s="227"/>
      <c r="Y654" s="227"/>
      <c r="Z654" s="227"/>
    </row>
    <row r="655" spans="1:26" ht="14.25">
      <c r="A655" s="236"/>
      <c r="B655" s="227"/>
      <c r="C655" s="227"/>
      <c r="D655" s="227"/>
      <c r="E655" s="227"/>
      <c r="F655" s="227"/>
      <c r="G655" s="227"/>
      <c r="H655" s="227"/>
      <c r="I655" s="227"/>
      <c r="J655" s="227"/>
      <c r="K655" s="227"/>
      <c r="L655" s="227"/>
      <c r="M655" s="227"/>
      <c r="N655" s="227"/>
      <c r="O655" s="227"/>
      <c r="P655" s="227"/>
      <c r="Q655" s="227"/>
      <c r="R655" s="227"/>
      <c r="S655" s="227"/>
      <c r="T655" s="227"/>
      <c r="U655" s="227"/>
      <c r="V655" s="227"/>
      <c r="W655" s="227"/>
      <c r="X655" s="227"/>
      <c r="Y655" s="227"/>
      <c r="Z655" s="227"/>
    </row>
    <row r="656" spans="1:26" ht="14.25">
      <c r="A656" s="236"/>
      <c r="B656" s="227"/>
      <c r="C656" s="227"/>
      <c r="D656" s="227"/>
      <c r="E656" s="227"/>
      <c r="F656" s="227"/>
      <c r="G656" s="227"/>
      <c r="H656" s="227"/>
      <c r="I656" s="227"/>
      <c r="J656" s="227"/>
      <c r="K656" s="227"/>
      <c r="L656" s="227"/>
      <c r="M656" s="227"/>
      <c r="N656" s="227"/>
      <c r="O656" s="227"/>
      <c r="P656" s="227"/>
      <c r="Q656" s="227"/>
      <c r="R656" s="227"/>
      <c r="S656" s="227"/>
      <c r="T656" s="227"/>
      <c r="U656" s="227"/>
      <c r="V656" s="227"/>
      <c r="W656" s="227"/>
      <c r="X656" s="227"/>
      <c r="Y656" s="227"/>
      <c r="Z656" s="227"/>
    </row>
    <row r="657" spans="1:26" ht="14.25">
      <c r="A657" s="236"/>
      <c r="B657" s="227"/>
      <c r="C657" s="227"/>
      <c r="D657" s="227"/>
      <c r="E657" s="227"/>
      <c r="F657" s="227"/>
      <c r="G657" s="227"/>
      <c r="H657" s="227"/>
      <c r="I657" s="227"/>
      <c r="J657" s="227"/>
      <c r="K657" s="227"/>
      <c r="L657" s="227"/>
      <c r="M657" s="227"/>
      <c r="N657" s="227"/>
      <c r="O657" s="227"/>
      <c r="P657" s="227"/>
      <c r="Q657" s="227"/>
      <c r="R657" s="227"/>
      <c r="S657" s="227"/>
      <c r="T657" s="227"/>
      <c r="U657" s="227"/>
      <c r="V657" s="227"/>
      <c r="W657" s="227"/>
      <c r="X657" s="227"/>
      <c r="Y657" s="227"/>
      <c r="Z657" s="227"/>
    </row>
    <row r="658" spans="1:26" ht="14.25">
      <c r="A658" s="236"/>
      <c r="B658" s="227"/>
      <c r="C658" s="227"/>
      <c r="D658" s="227"/>
      <c r="E658" s="227"/>
      <c r="F658" s="227"/>
      <c r="G658" s="227"/>
      <c r="H658" s="227"/>
      <c r="I658" s="227"/>
      <c r="J658" s="227"/>
      <c r="K658" s="227"/>
      <c r="L658" s="227"/>
      <c r="M658" s="227"/>
      <c r="N658" s="227"/>
      <c r="O658" s="227"/>
      <c r="P658" s="227"/>
      <c r="Q658" s="227"/>
      <c r="R658" s="227"/>
      <c r="S658" s="227"/>
      <c r="T658" s="227"/>
      <c r="U658" s="227"/>
      <c r="V658" s="227"/>
      <c r="W658" s="227"/>
      <c r="X658" s="227"/>
      <c r="Y658" s="227"/>
      <c r="Z658" s="227"/>
    </row>
    <row r="659" spans="1:26" ht="14.25">
      <c r="A659" s="236"/>
      <c r="B659" s="227"/>
      <c r="C659" s="227"/>
      <c r="D659" s="227"/>
      <c r="E659" s="227"/>
      <c r="F659" s="227"/>
      <c r="G659" s="227"/>
      <c r="H659" s="227"/>
      <c r="I659" s="227"/>
      <c r="J659" s="227"/>
      <c r="K659" s="227"/>
      <c r="L659" s="227"/>
      <c r="M659" s="227"/>
      <c r="N659" s="227"/>
      <c r="O659" s="227"/>
      <c r="P659" s="227"/>
      <c r="Q659" s="227"/>
      <c r="R659" s="227"/>
      <c r="S659" s="227"/>
      <c r="T659" s="227"/>
      <c r="U659" s="227"/>
      <c r="V659" s="227"/>
      <c r="W659" s="227"/>
      <c r="X659" s="227"/>
      <c r="Y659" s="227"/>
      <c r="Z659" s="227"/>
    </row>
    <row r="660" spans="1:26" ht="14.25">
      <c r="A660" s="236"/>
      <c r="B660" s="227"/>
      <c r="C660" s="227"/>
      <c r="D660" s="227"/>
      <c r="E660" s="227"/>
      <c r="F660" s="227"/>
      <c r="G660" s="227"/>
      <c r="H660" s="227"/>
      <c r="I660" s="227"/>
      <c r="J660" s="227"/>
      <c r="K660" s="227"/>
      <c r="L660" s="227"/>
      <c r="M660" s="227"/>
      <c r="N660" s="227"/>
      <c r="O660" s="227"/>
      <c r="P660" s="227"/>
      <c r="Q660" s="227"/>
      <c r="R660" s="227"/>
      <c r="S660" s="227"/>
      <c r="T660" s="227"/>
      <c r="U660" s="227"/>
      <c r="V660" s="227"/>
      <c r="W660" s="227"/>
      <c r="X660" s="227"/>
      <c r="Y660" s="227"/>
      <c r="Z660" s="227"/>
    </row>
    <row r="661" spans="1:26" ht="14.25">
      <c r="A661" s="236"/>
      <c r="B661" s="227"/>
      <c r="C661" s="227"/>
      <c r="D661" s="227"/>
      <c r="E661" s="227"/>
      <c r="F661" s="227"/>
      <c r="G661" s="227"/>
      <c r="H661" s="227"/>
      <c r="I661" s="227"/>
      <c r="J661" s="227"/>
      <c r="K661" s="227"/>
      <c r="L661" s="227"/>
      <c r="M661" s="227"/>
      <c r="N661" s="227"/>
      <c r="O661" s="227"/>
      <c r="P661" s="227"/>
      <c r="Q661" s="227"/>
      <c r="R661" s="227"/>
      <c r="S661" s="227"/>
      <c r="T661" s="227"/>
      <c r="U661" s="227"/>
      <c r="V661" s="227"/>
      <c r="W661" s="227"/>
      <c r="X661" s="227"/>
      <c r="Y661" s="227"/>
      <c r="Z661" s="227"/>
    </row>
    <row r="662" spans="1:26" ht="14.25">
      <c r="A662" s="236"/>
      <c r="B662" s="227"/>
      <c r="C662" s="227"/>
      <c r="D662" s="227"/>
      <c r="E662" s="227"/>
      <c r="F662" s="227"/>
      <c r="G662" s="227"/>
      <c r="H662" s="227"/>
      <c r="I662" s="227"/>
      <c r="J662" s="227"/>
      <c r="K662" s="227"/>
      <c r="L662" s="227"/>
      <c r="M662" s="227"/>
      <c r="N662" s="227"/>
      <c r="O662" s="227"/>
      <c r="P662" s="227"/>
      <c r="Q662" s="227"/>
      <c r="R662" s="227"/>
      <c r="S662" s="227"/>
      <c r="T662" s="227"/>
      <c r="U662" s="227"/>
      <c r="V662" s="227"/>
      <c r="W662" s="227"/>
      <c r="X662" s="227"/>
      <c r="Y662" s="227"/>
      <c r="Z662" s="227"/>
    </row>
    <row r="663" spans="1:26" ht="14.25">
      <c r="A663" s="236"/>
      <c r="B663" s="227"/>
      <c r="C663" s="227"/>
      <c r="D663" s="227"/>
      <c r="E663" s="227"/>
      <c r="F663" s="227"/>
      <c r="G663" s="227"/>
      <c r="H663" s="227"/>
      <c r="I663" s="227"/>
      <c r="J663" s="227"/>
      <c r="K663" s="227"/>
      <c r="L663" s="227"/>
      <c r="M663" s="227"/>
      <c r="N663" s="227"/>
      <c r="O663" s="227"/>
      <c r="P663" s="227"/>
      <c r="Q663" s="227"/>
      <c r="R663" s="227"/>
      <c r="S663" s="227"/>
      <c r="T663" s="227"/>
      <c r="U663" s="227"/>
      <c r="V663" s="227"/>
      <c r="W663" s="227"/>
      <c r="X663" s="227"/>
      <c r="Y663" s="227"/>
      <c r="Z663" s="227"/>
    </row>
    <row r="664" spans="1:26" ht="14.25">
      <c r="A664" s="236"/>
      <c r="B664" s="227"/>
      <c r="C664" s="227"/>
      <c r="D664" s="227"/>
      <c r="E664" s="227"/>
      <c r="F664" s="227"/>
      <c r="G664" s="227"/>
      <c r="H664" s="227"/>
      <c r="I664" s="227"/>
      <c r="J664" s="227"/>
      <c r="K664" s="227"/>
      <c r="L664" s="227"/>
      <c r="M664" s="227"/>
      <c r="N664" s="227"/>
      <c r="O664" s="227"/>
      <c r="P664" s="227"/>
      <c r="Q664" s="227"/>
      <c r="R664" s="227"/>
      <c r="S664" s="227"/>
      <c r="T664" s="227"/>
      <c r="U664" s="227"/>
      <c r="V664" s="227"/>
      <c r="W664" s="227"/>
      <c r="X664" s="227"/>
      <c r="Y664" s="227"/>
      <c r="Z664" s="227"/>
    </row>
    <row r="665" spans="1:26" ht="14.25">
      <c r="A665" s="236"/>
      <c r="B665" s="227"/>
      <c r="C665" s="227"/>
      <c r="D665" s="227"/>
      <c r="E665" s="227"/>
      <c r="F665" s="227"/>
      <c r="G665" s="227"/>
      <c r="H665" s="227"/>
      <c r="I665" s="227"/>
      <c r="J665" s="227"/>
      <c r="K665" s="227"/>
      <c r="L665" s="227"/>
      <c r="M665" s="227"/>
      <c r="N665" s="227"/>
      <c r="O665" s="227"/>
      <c r="P665" s="227"/>
      <c r="Q665" s="227"/>
      <c r="R665" s="227"/>
      <c r="S665" s="227"/>
      <c r="T665" s="227"/>
      <c r="U665" s="227"/>
      <c r="V665" s="227"/>
      <c r="W665" s="227"/>
      <c r="X665" s="227"/>
      <c r="Y665" s="227"/>
      <c r="Z665" s="227"/>
    </row>
    <row r="666" spans="1:26" ht="14.25">
      <c r="A666" s="236"/>
      <c r="B666" s="227"/>
      <c r="C666" s="227"/>
      <c r="D666" s="227"/>
      <c r="E666" s="227"/>
      <c r="F666" s="227"/>
      <c r="G666" s="227"/>
      <c r="H666" s="227"/>
      <c r="I666" s="227"/>
      <c r="J666" s="227"/>
      <c r="K666" s="227"/>
      <c r="L666" s="227"/>
      <c r="M666" s="227"/>
      <c r="N666" s="227"/>
      <c r="O666" s="227"/>
      <c r="P666" s="227"/>
      <c r="Q666" s="227"/>
      <c r="R666" s="227"/>
      <c r="S666" s="227"/>
      <c r="T666" s="227"/>
      <c r="U666" s="227"/>
      <c r="V666" s="227"/>
      <c r="W666" s="227"/>
      <c r="X666" s="227"/>
      <c r="Y666" s="227"/>
      <c r="Z666" s="227"/>
    </row>
    <row r="667" spans="1:26" ht="14.25">
      <c r="A667" s="236"/>
      <c r="B667" s="227"/>
      <c r="C667" s="227"/>
      <c r="D667" s="227"/>
      <c r="E667" s="227"/>
      <c r="F667" s="227"/>
      <c r="G667" s="227"/>
      <c r="H667" s="227"/>
      <c r="I667" s="227"/>
      <c r="J667" s="227"/>
      <c r="K667" s="227"/>
      <c r="L667" s="227"/>
      <c r="M667" s="227"/>
      <c r="N667" s="227"/>
      <c r="O667" s="227"/>
      <c r="P667" s="227"/>
      <c r="Q667" s="227"/>
      <c r="R667" s="227"/>
      <c r="S667" s="227"/>
      <c r="T667" s="227"/>
      <c r="U667" s="227"/>
      <c r="V667" s="227"/>
      <c r="W667" s="227"/>
      <c r="X667" s="227"/>
      <c r="Y667" s="227"/>
      <c r="Z667" s="227"/>
    </row>
    <row r="668" spans="1:26" ht="14.25">
      <c r="A668" s="236"/>
      <c r="B668" s="227"/>
      <c r="C668" s="227"/>
      <c r="D668" s="227"/>
      <c r="E668" s="227"/>
      <c r="F668" s="227"/>
      <c r="G668" s="227"/>
      <c r="H668" s="227"/>
      <c r="I668" s="227"/>
      <c r="J668" s="227"/>
      <c r="K668" s="227"/>
      <c r="L668" s="227"/>
      <c r="M668" s="227"/>
      <c r="N668" s="227"/>
      <c r="O668" s="227"/>
      <c r="P668" s="227"/>
      <c r="Q668" s="227"/>
      <c r="R668" s="227"/>
      <c r="S668" s="227"/>
      <c r="T668" s="227"/>
      <c r="U668" s="227"/>
      <c r="V668" s="227"/>
      <c r="W668" s="227"/>
      <c r="X668" s="227"/>
      <c r="Y668" s="227"/>
      <c r="Z668" s="227"/>
    </row>
    <row r="669" spans="1:26" ht="14.25">
      <c r="A669" s="236"/>
      <c r="B669" s="227"/>
      <c r="C669" s="227"/>
      <c r="D669" s="227"/>
      <c r="E669" s="227"/>
      <c r="F669" s="227"/>
      <c r="G669" s="227"/>
      <c r="H669" s="227"/>
      <c r="I669" s="227"/>
      <c r="J669" s="227"/>
      <c r="K669" s="227"/>
      <c r="L669" s="227"/>
      <c r="M669" s="227"/>
      <c r="N669" s="227"/>
      <c r="O669" s="227"/>
      <c r="P669" s="227"/>
      <c r="Q669" s="227"/>
      <c r="R669" s="227"/>
      <c r="S669" s="227"/>
      <c r="T669" s="227"/>
      <c r="U669" s="227"/>
      <c r="V669" s="227"/>
      <c r="W669" s="227"/>
      <c r="X669" s="227"/>
      <c r="Y669" s="227"/>
      <c r="Z669" s="227"/>
    </row>
    <row r="670" spans="1:26" ht="14.25">
      <c r="A670" s="236"/>
      <c r="B670" s="227"/>
      <c r="C670" s="227"/>
      <c r="D670" s="227"/>
      <c r="E670" s="227"/>
      <c r="F670" s="227"/>
      <c r="G670" s="227"/>
      <c r="H670" s="227"/>
      <c r="I670" s="227"/>
      <c r="J670" s="227"/>
      <c r="K670" s="227"/>
      <c r="L670" s="227"/>
      <c r="M670" s="227"/>
      <c r="N670" s="227"/>
      <c r="O670" s="227"/>
      <c r="P670" s="227"/>
      <c r="Q670" s="227"/>
      <c r="R670" s="227"/>
      <c r="S670" s="227"/>
      <c r="T670" s="227"/>
      <c r="U670" s="227"/>
      <c r="V670" s="227"/>
      <c r="W670" s="227"/>
      <c r="X670" s="227"/>
      <c r="Y670" s="227"/>
      <c r="Z670" s="227"/>
    </row>
    <row r="671" spans="1:26" ht="14.25">
      <c r="A671" s="236"/>
      <c r="B671" s="227"/>
      <c r="C671" s="227"/>
      <c r="D671" s="227"/>
      <c r="E671" s="227"/>
      <c r="F671" s="227"/>
      <c r="G671" s="227"/>
      <c r="H671" s="227"/>
      <c r="I671" s="227"/>
      <c r="J671" s="227"/>
      <c r="K671" s="227"/>
      <c r="L671" s="227"/>
      <c r="M671" s="227"/>
      <c r="N671" s="227"/>
      <c r="O671" s="227"/>
      <c r="P671" s="227"/>
      <c r="Q671" s="227"/>
      <c r="R671" s="227"/>
      <c r="S671" s="227"/>
      <c r="T671" s="227"/>
      <c r="U671" s="227"/>
      <c r="V671" s="227"/>
      <c r="W671" s="227"/>
      <c r="X671" s="227"/>
      <c r="Y671" s="227"/>
      <c r="Z671" s="227"/>
    </row>
    <row r="672" spans="1:26" ht="14.25">
      <c r="A672" s="236"/>
      <c r="B672" s="227"/>
      <c r="C672" s="227"/>
      <c r="D672" s="227"/>
      <c r="E672" s="227"/>
      <c r="F672" s="227"/>
      <c r="G672" s="227"/>
      <c r="H672" s="227"/>
      <c r="I672" s="227"/>
      <c r="J672" s="227"/>
      <c r="K672" s="227"/>
      <c r="L672" s="227"/>
      <c r="M672" s="227"/>
      <c r="N672" s="227"/>
      <c r="O672" s="227"/>
      <c r="P672" s="227"/>
      <c r="Q672" s="227"/>
      <c r="R672" s="227"/>
      <c r="S672" s="227"/>
      <c r="T672" s="227"/>
      <c r="U672" s="227"/>
      <c r="V672" s="227"/>
      <c r="W672" s="227"/>
      <c r="X672" s="227"/>
      <c r="Y672" s="227"/>
      <c r="Z672" s="227"/>
    </row>
    <row r="673" spans="1:26" ht="14.25">
      <c r="A673" s="236"/>
      <c r="B673" s="227"/>
      <c r="C673" s="227"/>
      <c r="D673" s="227"/>
      <c r="E673" s="227"/>
      <c r="F673" s="227"/>
      <c r="G673" s="227"/>
      <c r="H673" s="227"/>
      <c r="I673" s="227"/>
      <c r="J673" s="227"/>
      <c r="K673" s="227"/>
      <c r="L673" s="227"/>
      <c r="M673" s="227"/>
      <c r="N673" s="227"/>
      <c r="O673" s="227"/>
      <c r="P673" s="227"/>
      <c r="Q673" s="227"/>
      <c r="R673" s="227"/>
      <c r="S673" s="227"/>
      <c r="T673" s="227"/>
      <c r="U673" s="227"/>
      <c r="V673" s="227"/>
      <c r="W673" s="227"/>
      <c r="X673" s="227"/>
      <c r="Y673" s="227"/>
      <c r="Z673" s="227"/>
    </row>
    <row r="674" spans="1:26" ht="14.25">
      <c r="A674" s="236"/>
      <c r="B674" s="227"/>
      <c r="C674" s="227"/>
      <c r="D674" s="227"/>
      <c r="E674" s="227"/>
      <c r="F674" s="227"/>
      <c r="G674" s="227"/>
      <c r="H674" s="227"/>
      <c r="I674" s="227"/>
      <c r="J674" s="227"/>
      <c r="K674" s="227"/>
      <c r="L674" s="227"/>
      <c r="M674" s="227"/>
      <c r="N674" s="227"/>
      <c r="O674" s="227"/>
      <c r="P674" s="227"/>
      <c r="Q674" s="227"/>
      <c r="R674" s="227"/>
      <c r="S674" s="227"/>
      <c r="T674" s="227"/>
      <c r="U674" s="227"/>
      <c r="V674" s="227"/>
      <c r="W674" s="227"/>
      <c r="X674" s="227"/>
      <c r="Y674" s="227"/>
      <c r="Z674" s="227"/>
    </row>
    <row r="675" spans="1:26" ht="14.25">
      <c r="A675" s="236"/>
      <c r="B675" s="227"/>
      <c r="C675" s="227"/>
      <c r="D675" s="227"/>
      <c r="E675" s="227"/>
      <c r="F675" s="227"/>
      <c r="G675" s="227"/>
      <c r="H675" s="227"/>
      <c r="I675" s="227"/>
      <c r="J675" s="227"/>
      <c r="K675" s="227"/>
      <c r="L675" s="227"/>
      <c r="M675" s="227"/>
      <c r="N675" s="227"/>
      <c r="O675" s="227"/>
      <c r="P675" s="227"/>
      <c r="Q675" s="227"/>
      <c r="R675" s="227"/>
      <c r="S675" s="227"/>
      <c r="T675" s="227"/>
      <c r="U675" s="227"/>
      <c r="V675" s="227"/>
      <c r="W675" s="227"/>
      <c r="X675" s="227"/>
      <c r="Y675" s="227"/>
      <c r="Z675" s="227"/>
    </row>
    <row r="676" spans="1:26" ht="14.25">
      <c r="A676" s="236"/>
      <c r="B676" s="227"/>
      <c r="C676" s="227"/>
      <c r="D676" s="227"/>
      <c r="E676" s="227"/>
      <c r="F676" s="227"/>
      <c r="G676" s="227"/>
      <c r="H676" s="227"/>
      <c r="I676" s="227"/>
      <c r="J676" s="227"/>
      <c r="K676" s="227"/>
      <c r="L676" s="227"/>
      <c r="M676" s="227"/>
      <c r="N676" s="227"/>
      <c r="O676" s="227"/>
      <c r="P676" s="227"/>
      <c r="Q676" s="227"/>
      <c r="R676" s="227"/>
      <c r="S676" s="227"/>
      <c r="T676" s="227"/>
      <c r="U676" s="227"/>
      <c r="V676" s="227"/>
      <c r="W676" s="227"/>
      <c r="X676" s="227"/>
      <c r="Y676" s="227"/>
      <c r="Z676" s="227"/>
    </row>
    <row r="677" spans="1:26" ht="14.25">
      <c r="A677" s="236"/>
      <c r="B677" s="227"/>
      <c r="C677" s="227"/>
      <c r="D677" s="227"/>
      <c r="E677" s="227"/>
      <c r="F677" s="227"/>
      <c r="G677" s="227"/>
      <c r="H677" s="227"/>
      <c r="I677" s="227"/>
      <c r="J677" s="227"/>
      <c r="K677" s="227"/>
      <c r="L677" s="227"/>
      <c r="M677" s="227"/>
      <c r="N677" s="227"/>
      <c r="O677" s="227"/>
      <c r="P677" s="227"/>
      <c r="Q677" s="227"/>
      <c r="R677" s="227"/>
      <c r="S677" s="227"/>
      <c r="T677" s="227"/>
      <c r="U677" s="227"/>
      <c r="V677" s="227"/>
      <c r="W677" s="227"/>
      <c r="X677" s="227"/>
      <c r="Y677" s="227"/>
      <c r="Z677" s="227"/>
    </row>
    <row r="678" spans="1:26" ht="14.25">
      <c r="A678" s="236"/>
      <c r="B678" s="227"/>
      <c r="C678" s="227"/>
      <c r="D678" s="227"/>
      <c r="E678" s="227"/>
      <c r="F678" s="227"/>
      <c r="G678" s="227"/>
      <c r="H678" s="227"/>
      <c r="I678" s="227"/>
      <c r="J678" s="227"/>
      <c r="K678" s="227"/>
      <c r="L678" s="227"/>
      <c r="M678" s="227"/>
      <c r="N678" s="227"/>
      <c r="O678" s="227"/>
      <c r="P678" s="227"/>
      <c r="Q678" s="227"/>
      <c r="R678" s="227"/>
      <c r="S678" s="227"/>
      <c r="T678" s="227"/>
      <c r="U678" s="227"/>
      <c r="V678" s="227"/>
      <c r="W678" s="227"/>
      <c r="X678" s="227"/>
      <c r="Y678" s="227"/>
      <c r="Z678" s="227"/>
    </row>
    <row r="679" spans="1:26" ht="14.25">
      <c r="A679" s="236"/>
      <c r="B679" s="227"/>
      <c r="C679" s="227"/>
      <c r="D679" s="227"/>
      <c r="E679" s="227"/>
      <c r="F679" s="227"/>
      <c r="G679" s="227"/>
      <c r="H679" s="227"/>
      <c r="I679" s="227"/>
      <c r="J679" s="227"/>
      <c r="K679" s="227"/>
      <c r="L679" s="227"/>
      <c r="M679" s="227"/>
      <c r="N679" s="227"/>
      <c r="O679" s="227"/>
      <c r="P679" s="227"/>
      <c r="Q679" s="227"/>
      <c r="R679" s="227"/>
      <c r="S679" s="227"/>
      <c r="T679" s="227"/>
      <c r="U679" s="227"/>
      <c r="V679" s="227"/>
      <c r="W679" s="227"/>
      <c r="X679" s="227"/>
      <c r="Y679" s="227"/>
      <c r="Z679" s="227"/>
    </row>
    <row r="680" spans="1:26" ht="14.25">
      <c r="A680" s="236"/>
      <c r="B680" s="227"/>
      <c r="C680" s="227"/>
      <c r="D680" s="227"/>
      <c r="E680" s="227"/>
      <c r="F680" s="227"/>
      <c r="G680" s="227"/>
      <c r="H680" s="227"/>
      <c r="I680" s="227"/>
      <c r="J680" s="227"/>
      <c r="K680" s="227"/>
      <c r="L680" s="227"/>
      <c r="M680" s="227"/>
      <c r="N680" s="227"/>
      <c r="O680" s="227"/>
      <c r="P680" s="227"/>
      <c r="Q680" s="227"/>
      <c r="R680" s="227"/>
      <c r="S680" s="227"/>
      <c r="T680" s="227"/>
      <c r="U680" s="227"/>
      <c r="V680" s="227"/>
      <c r="W680" s="227"/>
      <c r="X680" s="227"/>
      <c r="Y680" s="227"/>
      <c r="Z680" s="227"/>
    </row>
    <row r="681" spans="1:26" ht="14.25">
      <c r="A681" s="236"/>
      <c r="B681" s="227"/>
      <c r="C681" s="227"/>
      <c r="D681" s="227"/>
      <c r="E681" s="227"/>
      <c r="F681" s="227"/>
      <c r="G681" s="227"/>
      <c r="H681" s="227"/>
      <c r="I681" s="227"/>
      <c r="J681" s="227"/>
      <c r="K681" s="227"/>
      <c r="L681" s="227"/>
      <c r="M681" s="227"/>
      <c r="N681" s="227"/>
      <c r="O681" s="227"/>
      <c r="P681" s="227"/>
      <c r="Q681" s="227"/>
      <c r="R681" s="227"/>
      <c r="S681" s="227"/>
      <c r="T681" s="227"/>
      <c r="U681" s="227"/>
      <c r="V681" s="227"/>
      <c r="W681" s="227"/>
      <c r="X681" s="227"/>
      <c r="Y681" s="227"/>
      <c r="Z681" s="227"/>
    </row>
    <row r="682" spans="1:26" ht="14.25">
      <c r="A682" s="236"/>
      <c r="B682" s="227"/>
      <c r="C682" s="227"/>
      <c r="D682" s="227"/>
      <c r="E682" s="227"/>
      <c r="F682" s="227"/>
      <c r="G682" s="227"/>
      <c r="H682" s="227"/>
      <c r="I682" s="227"/>
      <c r="J682" s="227"/>
      <c r="K682" s="227"/>
      <c r="L682" s="227"/>
      <c r="M682" s="227"/>
      <c r="N682" s="227"/>
      <c r="O682" s="227"/>
      <c r="P682" s="227"/>
      <c r="Q682" s="227"/>
      <c r="R682" s="227"/>
      <c r="S682" s="227"/>
      <c r="T682" s="227"/>
      <c r="U682" s="227"/>
      <c r="V682" s="227"/>
      <c r="W682" s="227"/>
      <c r="X682" s="227"/>
      <c r="Y682" s="227"/>
      <c r="Z682" s="227"/>
    </row>
    <row r="683" spans="1:26" ht="14.25">
      <c r="A683" s="236"/>
      <c r="B683" s="227"/>
      <c r="C683" s="227"/>
      <c r="D683" s="227"/>
      <c r="E683" s="227"/>
      <c r="F683" s="227"/>
      <c r="G683" s="227"/>
      <c r="H683" s="227"/>
      <c r="I683" s="227"/>
      <c r="J683" s="227"/>
      <c r="K683" s="227"/>
      <c r="L683" s="227"/>
      <c r="M683" s="227"/>
      <c r="N683" s="227"/>
      <c r="O683" s="227"/>
      <c r="P683" s="227"/>
      <c r="Q683" s="227"/>
      <c r="R683" s="227"/>
      <c r="S683" s="227"/>
      <c r="T683" s="227"/>
      <c r="U683" s="227"/>
      <c r="V683" s="227"/>
      <c r="W683" s="227"/>
      <c r="X683" s="227"/>
      <c r="Y683" s="227"/>
      <c r="Z683" s="227"/>
    </row>
    <row r="684" spans="1:26" ht="14.25">
      <c r="A684" s="236"/>
      <c r="B684" s="227"/>
      <c r="C684" s="227"/>
      <c r="D684" s="227"/>
      <c r="E684" s="227"/>
      <c r="F684" s="227"/>
      <c r="G684" s="227"/>
      <c r="H684" s="227"/>
      <c r="I684" s="227"/>
      <c r="J684" s="227"/>
      <c r="K684" s="227"/>
      <c r="L684" s="227"/>
      <c r="M684" s="227"/>
      <c r="N684" s="227"/>
      <c r="O684" s="227"/>
      <c r="P684" s="227"/>
      <c r="Q684" s="227"/>
      <c r="R684" s="227"/>
      <c r="S684" s="227"/>
      <c r="T684" s="227"/>
      <c r="U684" s="227"/>
      <c r="V684" s="227"/>
      <c r="W684" s="227"/>
      <c r="X684" s="227"/>
      <c r="Y684" s="227"/>
      <c r="Z684" s="227"/>
    </row>
    <row r="685" spans="1:26" ht="14.25">
      <c r="A685" s="236"/>
      <c r="B685" s="227"/>
      <c r="C685" s="227"/>
      <c r="D685" s="227"/>
      <c r="E685" s="227"/>
      <c r="F685" s="227"/>
      <c r="G685" s="227"/>
      <c r="H685" s="227"/>
      <c r="I685" s="227"/>
      <c r="J685" s="227"/>
      <c r="K685" s="227"/>
      <c r="L685" s="227"/>
      <c r="M685" s="227"/>
      <c r="N685" s="227"/>
      <c r="O685" s="227"/>
      <c r="P685" s="227"/>
      <c r="Q685" s="227"/>
      <c r="R685" s="227"/>
      <c r="S685" s="227"/>
      <c r="T685" s="227"/>
      <c r="U685" s="227"/>
      <c r="V685" s="227"/>
      <c r="W685" s="227"/>
      <c r="X685" s="227"/>
      <c r="Y685" s="227"/>
      <c r="Z685" s="227"/>
    </row>
    <row r="686" spans="1:26" ht="14.25">
      <c r="A686" s="236"/>
      <c r="B686" s="227"/>
      <c r="C686" s="227"/>
      <c r="D686" s="227"/>
      <c r="E686" s="227"/>
      <c r="F686" s="227"/>
      <c r="G686" s="227"/>
      <c r="H686" s="227"/>
      <c r="I686" s="227"/>
      <c r="J686" s="227"/>
      <c r="K686" s="227"/>
      <c r="L686" s="227"/>
      <c r="M686" s="227"/>
      <c r="N686" s="227"/>
      <c r="O686" s="227"/>
      <c r="P686" s="227"/>
      <c r="Q686" s="227"/>
      <c r="R686" s="227"/>
      <c r="S686" s="227"/>
      <c r="T686" s="227"/>
      <c r="U686" s="227"/>
      <c r="V686" s="227"/>
      <c r="W686" s="227"/>
      <c r="X686" s="227"/>
      <c r="Y686" s="227"/>
      <c r="Z686" s="227"/>
    </row>
    <row r="687" spans="1:26" ht="14.25">
      <c r="A687" s="236"/>
      <c r="B687" s="227"/>
      <c r="C687" s="227"/>
      <c r="D687" s="227"/>
      <c r="E687" s="227"/>
      <c r="F687" s="227"/>
      <c r="G687" s="227"/>
      <c r="H687" s="227"/>
      <c r="I687" s="227"/>
      <c r="J687" s="227"/>
      <c r="K687" s="227"/>
      <c r="L687" s="227"/>
      <c r="M687" s="227"/>
      <c r="N687" s="227"/>
      <c r="O687" s="227"/>
      <c r="P687" s="227"/>
      <c r="Q687" s="227"/>
      <c r="R687" s="227"/>
      <c r="S687" s="227"/>
      <c r="T687" s="227"/>
      <c r="U687" s="227"/>
      <c r="V687" s="227"/>
      <c r="W687" s="227"/>
      <c r="X687" s="227"/>
      <c r="Y687" s="227"/>
      <c r="Z687" s="227"/>
    </row>
    <row r="688" spans="1:26" ht="14.25">
      <c r="A688" s="236"/>
      <c r="B688" s="227"/>
      <c r="C688" s="227"/>
      <c r="D688" s="227"/>
      <c r="E688" s="227"/>
      <c r="F688" s="227"/>
      <c r="G688" s="227"/>
      <c r="H688" s="227"/>
      <c r="I688" s="227"/>
      <c r="J688" s="227"/>
      <c r="K688" s="227"/>
      <c r="L688" s="227"/>
      <c r="M688" s="227"/>
      <c r="N688" s="227"/>
      <c r="O688" s="227"/>
      <c r="P688" s="227"/>
      <c r="Q688" s="227"/>
      <c r="R688" s="227"/>
      <c r="S688" s="227"/>
      <c r="T688" s="227"/>
      <c r="U688" s="227"/>
      <c r="V688" s="227"/>
      <c r="W688" s="227"/>
      <c r="X688" s="227"/>
      <c r="Y688" s="227"/>
      <c r="Z688" s="227"/>
    </row>
    <row r="689" spans="1:26" ht="14.25">
      <c r="A689" s="236"/>
      <c r="B689" s="227"/>
      <c r="C689" s="227"/>
      <c r="D689" s="227"/>
      <c r="E689" s="227"/>
      <c r="F689" s="227"/>
      <c r="G689" s="227"/>
      <c r="H689" s="227"/>
      <c r="I689" s="227"/>
      <c r="J689" s="227"/>
      <c r="K689" s="227"/>
      <c r="L689" s="227"/>
      <c r="M689" s="227"/>
      <c r="N689" s="227"/>
      <c r="O689" s="227"/>
      <c r="P689" s="227"/>
      <c r="Q689" s="227"/>
      <c r="R689" s="227"/>
      <c r="S689" s="227"/>
      <c r="T689" s="227"/>
      <c r="U689" s="227"/>
      <c r="V689" s="227"/>
      <c r="W689" s="227"/>
      <c r="X689" s="227"/>
      <c r="Y689" s="227"/>
      <c r="Z689" s="227"/>
    </row>
    <row r="690" spans="1:26" ht="14.25">
      <c r="A690" s="236"/>
      <c r="B690" s="227"/>
      <c r="C690" s="227"/>
      <c r="D690" s="227"/>
      <c r="E690" s="227"/>
      <c r="F690" s="227"/>
      <c r="G690" s="227"/>
      <c r="H690" s="227"/>
      <c r="I690" s="227"/>
      <c r="J690" s="227"/>
      <c r="K690" s="227"/>
      <c r="L690" s="227"/>
      <c r="M690" s="227"/>
      <c r="N690" s="227"/>
      <c r="O690" s="227"/>
      <c r="P690" s="227"/>
      <c r="Q690" s="227"/>
      <c r="R690" s="227"/>
      <c r="S690" s="227"/>
      <c r="T690" s="227"/>
      <c r="U690" s="227"/>
      <c r="V690" s="227"/>
      <c r="W690" s="227"/>
      <c r="X690" s="227"/>
      <c r="Y690" s="227"/>
      <c r="Z690" s="227"/>
    </row>
    <row r="691" spans="1:26" ht="14.25">
      <c r="A691" s="236"/>
      <c r="B691" s="227"/>
      <c r="C691" s="227"/>
      <c r="D691" s="227"/>
      <c r="E691" s="227"/>
      <c r="F691" s="227"/>
      <c r="G691" s="227"/>
      <c r="H691" s="227"/>
      <c r="I691" s="227"/>
      <c r="J691" s="227"/>
      <c r="K691" s="227"/>
      <c r="L691" s="227"/>
      <c r="M691" s="227"/>
      <c r="N691" s="227"/>
      <c r="O691" s="227"/>
      <c r="P691" s="227"/>
      <c r="Q691" s="227"/>
      <c r="R691" s="227"/>
      <c r="S691" s="227"/>
      <c r="T691" s="227"/>
      <c r="U691" s="227"/>
      <c r="V691" s="227"/>
      <c r="W691" s="227"/>
      <c r="X691" s="227"/>
      <c r="Y691" s="227"/>
      <c r="Z691" s="227"/>
    </row>
    <row r="692" spans="1:26" ht="14.25">
      <c r="A692" s="236"/>
      <c r="B692" s="227"/>
      <c r="C692" s="227"/>
      <c r="D692" s="227"/>
      <c r="E692" s="227"/>
      <c r="F692" s="227"/>
      <c r="G692" s="227"/>
      <c r="H692" s="227"/>
      <c r="I692" s="227"/>
      <c r="J692" s="227"/>
      <c r="K692" s="227"/>
      <c r="L692" s="227"/>
      <c r="M692" s="227"/>
      <c r="N692" s="227"/>
      <c r="O692" s="227"/>
      <c r="P692" s="227"/>
      <c r="Q692" s="227"/>
      <c r="R692" s="227"/>
      <c r="S692" s="227"/>
      <c r="T692" s="227"/>
      <c r="U692" s="227"/>
      <c r="V692" s="227"/>
      <c r="W692" s="227"/>
      <c r="X692" s="227"/>
      <c r="Y692" s="227"/>
      <c r="Z692" s="227"/>
    </row>
    <row r="693" spans="1:26" ht="14.25">
      <c r="A693" s="236"/>
      <c r="B693" s="227"/>
      <c r="C693" s="227"/>
      <c r="D693" s="227"/>
      <c r="E693" s="227"/>
      <c r="F693" s="227"/>
      <c r="G693" s="227"/>
      <c r="H693" s="227"/>
      <c r="I693" s="227"/>
      <c r="J693" s="227"/>
      <c r="K693" s="227"/>
      <c r="L693" s="227"/>
      <c r="M693" s="227"/>
      <c r="N693" s="227"/>
      <c r="O693" s="227"/>
      <c r="P693" s="227"/>
      <c r="Q693" s="227"/>
      <c r="R693" s="227"/>
      <c r="S693" s="227"/>
      <c r="T693" s="227"/>
      <c r="U693" s="227"/>
      <c r="V693" s="227"/>
      <c r="W693" s="227"/>
      <c r="X693" s="227"/>
      <c r="Y693" s="227"/>
      <c r="Z693" s="227"/>
    </row>
    <row r="694" spans="1:26" ht="14.25">
      <c r="A694" s="236"/>
      <c r="B694" s="227"/>
      <c r="C694" s="227"/>
      <c r="D694" s="227"/>
      <c r="E694" s="227"/>
      <c r="F694" s="227"/>
      <c r="G694" s="227"/>
      <c r="H694" s="227"/>
      <c r="I694" s="227"/>
      <c r="J694" s="227"/>
      <c r="K694" s="227"/>
      <c r="L694" s="227"/>
      <c r="M694" s="227"/>
      <c r="N694" s="227"/>
      <c r="O694" s="227"/>
      <c r="P694" s="227"/>
      <c r="Q694" s="227"/>
      <c r="R694" s="227"/>
      <c r="S694" s="227"/>
      <c r="T694" s="227"/>
      <c r="U694" s="227"/>
      <c r="V694" s="227"/>
      <c r="W694" s="227"/>
      <c r="X694" s="227"/>
      <c r="Y694" s="227"/>
      <c r="Z694" s="227"/>
    </row>
    <row r="695" spans="1:26" ht="14.25">
      <c r="A695" s="236"/>
      <c r="B695" s="227"/>
      <c r="C695" s="227"/>
      <c r="D695" s="227"/>
      <c r="E695" s="227"/>
      <c r="F695" s="227"/>
      <c r="G695" s="227"/>
      <c r="H695" s="227"/>
      <c r="I695" s="227"/>
      <c r="J695" s="227"/>
      <c r="K695" s="227"/>
      <c r="L695" s="227"/>
      <c r="M695" s="227"/>
      <c r="N695" s="227"/>
      <c r="O695" s="227"/>
      <c r="P695" s="227"/>
      <c r="Q695" s="227"/>
      <c r="R695" s="227"/>
      <c r="S695" s="227"/>
      <c r="T695" s="227"/>
      <c r="U695" s="227"/>
      <c r="V695" s="227"/>
      <c r="W695" s="227"/>
      <c r="X695" s="227"/>
      <c r="Y695" s="227"/>
      <c r="Z695" s="227"/>
    </row>
    <row r="696" spans="1:26" ht="14.25">
      <c r="A696" s="236"/>
      <c r="B696" s="227"/>
      <c r="C696" s="227"/>
      <c r="D696" s="227"/>
      <c r="E696" s="227"/>
      <c r="F696" s="227"/>
      <c r="G696" s="227"/>
      <c r="H696" s="227"/>
      <c r="I696" s="227"/>
      <c r="J696" s="227"/>
      <c r="K696" s="227"/>
      <c r="L696" s="227"/>
      <c r="M696" s="227"/>
      <c r="N696" s="227"/>
      <c r="O696" s="227"/>
      <c r="P696" s="227"/>
      <c r="Q696" s="227"/>
      <c r="R696" s="227"/>
      <c r="S696" s="227"/>
      <c r="T696" s="227"/>
      <c r="U696" s="227"/>
      <c r="V696" s="227"/>
      <c r="W696" s="227"/>
      <c r="X696" s="227"/>
      <c r="Y696" s="227"/>
      <c r="Z696" s="227"/>
    </row>
    <row r="697" spans="1:26" ht="14.25">
      <c r="A697" s="236"/>
      <c r="B697" s="227"/>
      <c r="C697" s="227"/>
      <c r="D697" s="227"/>
      <c r="E697" s="227"/>
      <c r="F697" s="227"/>
      <c r="G697" s="227"/>
      <c r="H697" s="227"/>
      <c r="I697" s="227"/>
      <c r="J697" s="227"/>
      <c r="K697" s="227"/>
      <c r="L697" s="227"/>
      <c r="M697" s="227"/>
      <c r="N697" s="227"/>
      <c r="O697" s="227"/>
      <c r="P697" s="227"/>
      <c r="Q697" s="227"/>
      <c r="R697" s="227"/>
      <c r="S697" s="227"/>
      <c r="T697" s="227"/>
      <c r="U697" s="227"/>
      <c r="V697" s="227"/>
      <c r="W697" s="227"/>
      <c r="X697" s="227"/>
      <c r="Y697" s="227"/>
      <c r="Z697" s="227"/>
    </row>
    <row r="698" spans="1:26" ht="14.25">
      <c r="A698" s="236"/>
      <c r="B698" s="227"/>
      <c r="C698" s="227"/>
      <c r="D698" s="227"/>
      <c r="E698" s="227"/>
      <c r="F698" s="227"/>
      <c r="G698" s="227"/>
      <c r="H698" s="227"/>
      <c r="I698" s="227"/>
      <c r="J698" s="227"/>
      <c r="K698" s="227"/>
      <c r="L698" s="227"/>
      <c r="M698" s="227"/>
      <c r="N698" s="227"/>
      <c r="O698" s="227"/>
      <c r="P698" s="227"/>
      <c r="Q698" s="227"/>
      <c r="R698" s="227"/>
      <c r="S698" s="227"/>
      <c r="T698" s="227"/>
      <c r="U698" s="227"/>
      <c r="V698" s="227"/>
      <c r="W698" s="227"/>
      <c r="X698" s="227"/>
      <c r="Y698" s="227"/>
      <c r="Z698" s="227"/>
    </row>
    <row r="699" spans="1:26" ht="14.25">
      <c r="A699" s="236"/>
      <c r="B699" s="227"/>
      <c r="C699" s="227"/>
      <c r="D699" s="227"/>
      <c r="E699" s="227"/>
      <c r="F699" s="227"/>
      <c r="G699" s="227"/>
      <c r="H699" s="227"/>
      <c r="I699" s="227"/>
      <c r="J699" s="227"/>
      <c r="K699" s="227"/>
      <c r="L699" s="227"/>
      <c r="M699" s="227"/>
      <c r="N699" s="227"/>
      <c r="O699" s="227"/>
      <c r="P699" s="227"/>
      <c r="Q699" s="227"/>
      <c r="R699" s="227"/>
      <c r="S699" s="227"/>
      <c r="T699" s="227"/>
      <c r="U699" s="227"/>
      <c r="V699" s="227"/>
      <c r="W699" s="227"/>
      <c r="X699" s="227"/>
      <c r="Y699" s="227"/>
      <c r="Z699" s="227"/>
    </row>
    <row r="700" spans="1:26" ht="14.25">
      <c r="A700" s="236"/>
      <c r="B700" s="227"/>
      <c r="C700" s="227"/>
      <c r="D700" s="227"/>
      <c r="E700" s="227"/>
      <c r="F700" s="227"/>
      <c r="G700" s="227"/>
      <c r="H700" s="227"/>
      <c r="I700" s="227"/>
      <c r="J700" s="227"/>
      <c r="K700" s="227"/>
      <c r="L700" s="227"/>
      <c r="M700" s="227"/>
      <c r="N700" s="227"/>
      <c r="O700" s="227"/>
      <c r="P700" s="227"/>
      <c r="Q700" s="227"/>
      <c r="R700" s="227"/>
      <c r="S700" s="227"/>
      <c r="T700" s="227"/>
      <c r="U700" s="227"/>
      <c r="V700" s="227"/>
      <c r="W700" s="227"/>
      <c r="X700" s="227"/>
      <c r="Y700" s="227"/>
      <c r="Z700" s="227"/>
    </row>
    <row r="701" spans="1:26" ht="14.25">
      <c r="A701" s="236"/>
      <c r="B701" s="227"/>
      <c r="C701" s="227"/>
      <c r="D701" s="227"/>
      <c r="E701" s="227"/>
      <c r="F701" s="227"/>
      <c r="G701" s="227"/>
      <c r="H701" s="227"/>
      <c r="I701" s="227"/>
      <c r="J701" s="227"/>
      <c r="K701" s="227"/>
      <c r="L701" s="227"/>
      <c r="M701" s="227"/>
      <c r="N701" s="227"/>
      <c r="O701" s="227"/>
      <c r="P701" s="227"/>
      <c r="Q701" s="227"/>
      <c r="R701" s="227"/>
      <c r="S701" s="227"/>
      <c r="T701" s="227"/>
      <c r="U701" s="227"/>
      <c r="V701" s="227"/>
      <c r="W701" s="227"/>
      <c r="X701" s="227"/>
      <c r="Y701" s="227"/>
      <c r="Z701" s="227"/>
    </row>
    <row r="702" spans="1:26" ht="14.25">
      <c r="A702" s="236"/>
      <c r="B702" s="227"/>
      <c r="C702" s="227"/>
      <c r="D702" s="227"/>
      <c r="E702" s="227"/>
      <c r="F702" s="227"/>
      <c r="G702" s="227"/>
      <c r="H702" s="227"/>
      <c r="I702" s="227"/>
      <c r="J702" s="227"/>
      <c r="K702" s="227"/>
      <c r="L702" s="227"/>
      <c r="M702" s="227"/>
      <c r="N702" s="227"/>
      <c r="O702" s="227"/>
      <c r="P702" s="227"/>
      <c r="Q702" s="227"/>
      <c r="R702" s="227"/>
      <c r="S702" s="227"/>
      <c r="T702" s="227"/>
      <c r="U702" s="227"/>
      <c r="V702" s="227"/>
      <c r="W702" s="227"/>
      <c r="X702" s="227"/>
      <c r="Y702" s="227"/>
      <c r="Z702" s="227"/>
    </row>
    <row r="703" spans="1:26" ht="14.25">
      <c r="A703" s="236"/>
      <c r="B703" s="227"/>
      <c r="C703" s="227"/>
      <c r="D703" s="227"/>
      <c r="E703" s="227"/>
      <c r="F703" s="227"/>
      <c r="G703" s="227"/>
      <c r="H703" s="227"/>
      <c r="I703" s="227"/>
      <c r="J703" s="227"/>
      <c r="K703" s="227"/>
      <c r="L703" s="227"/>
      <c r="M703" s="227"/>
      <c r="N703" s="227"/>
      <c r="O703" s="227"/>
      <c r="P703" s="227"/>
      <c r="Q703" s="227"/>
      <c r="R703" s="227"/>
      <c r="S703" s="227"/>
      <c r="T703" s="227"/>
      <c r="U703" s="227"/>
      <c r="V703" s="227"/>
      <c r="W703" s="227"/>
      <c r="X703" s="227"/>
      <c r="Y703" s="227"/>
      <c r="Z703" s="227"/>
    </row>
    <row r="704" spans="1:26" ht="14.25">
      <c r="A704" s="236"/>
      <c r="B704" s="227"/>
      <c r="C704" s="227"/>
      <c r="D704" s="227"/>
      <c r="E704" s="227"/>
      <c r="F704" s="227"/>
      <c r="G704" s="227"/>
      <c r="H704" s="227"/>
      <c r="I704" s="227"/>
      <c r="J704" s="227"/>
      <c r="K704" s="227"/>
      <c r="L704" s="227"/>
      <c r="M704" s="227"/>
      <c r="N704" s="227"/>
      <c r="O704" s="227"/>
      <c r="P704" s="227"/>
      <c r="Q704" s="227"/>
      <c r="R704" s="227"/>
      <c r="S704" s="227"/>
      <c r="T704" s="227"/>
      <c r="U704" s="227"/>
      <c r="V704" s="227"/>
      <c r="W704" s="227"/>
      <c r="X704" s="227"/>
      <c r="Y704" s="227"/>
      <c r="Z704" s="227"/>
    </row>
    <row r="705" spans="1:26" ht="14.25">
      <c r="A705" s="236"/>
      <c r="B705" s="227"/>
      <c r="C705" s="227"/>
      <c r="D705" s="227"/>
      <c r="E705" s="227"/>
      <c r="F705" s="227"/>
      <c r="G705" s="227"/>
      <c r="H705" s="227"/>
      <c r="I705" s="227"/>
      <c r="J705" s="227"/>
      <c r="K705" s="227"/>
      <c r="L705" s="227"/>
      <c r="M705" s="227"/>
      <c r="N705" s="227"/>
      <c r="O705" s="227"/>
      <c r="P705" s="227"/>
      <c r="Q705" s="227"/>
      <c r="R705" s="227"/>
      <c r="S705" s="227"/>
      <c r="T705" s="227"/>
      <c r="U705" s="227"/>
      <c r="V705" s="227"/>
      <c r="W705" s="227"/>
      <c r="X705" s="227"/>
      <c r="Y705" s="227"/>
      <c r="Z705" s="227"/>
    </row>
    <row r="706" spans="1:26" ht="14.25">
      <c r="A706" s="236"/>
      <c r="B706" s="227"/>
      <c r="C706" s="227"/>
      <c r="D706" s="227"/>
      <c r="E706" s="227"/>
      <c r="F706" s="227"/>
      <c r="G706" s="227"/>
      <c r="H706" s="227"/>
      <c r="I706" s="227"/>
      <c r="J706" s="227"/>
      <c r="K706" s="227"/>
      <c r="L706" s="227"/>
      <c r="M706" s="227"/>
      <c r="N706" s="227"/>
      <c r="O706" s="227"/>
      <c r="P706" s="227"/>
      <c r="Q706" s="227"/>
      <c r="R706" s="227"/>
      <c r="S706" s="227"/>
      <c r="T706" s="227"/>
      <c r="U706" s="227"/>
      <c r="V706" s="227"/>
      <c r="W706" s="227"/>
      <c r="X706" s="227"/>
      <c r="Y706" s="227"/>
      <c r="Z706" s="227"/>
    </row>
    <row r="707" spans="1:26" ht="14.25">
      <c r="A707" s="236"/>
      <c r="B707" s="227"/>
      <c r="C707" s="227"/>
      <c r="D707" s="227"/>
      <c r="E707" s="227"/>
      <c r="F707" s="227"/>
      <c r="G707" s="227"/>
      <c r="H707" s="227"/>
      <c r="I707" s="227"/>
      <c r="J707" s="227"/>
      <c r="K707" s="227"/>
      <c r="L707" s="227"/>
      <c r="M707" s="227"/>
      <c r="N707" s="227"/>
      <c r="O707" s="227"/>
      <c r="P707" s="227"/>
      <c r="Q707" s="227"/>
      <c r="R707" s="227"/>
      <c r="S707" s="227"/>
      <c r="T707" s="227"/>
      <c r="U707" s="227"/>
      <c r="V707" s="227"/>
      <c r="W707" s="227"/>
      <c r="X707" s="227"/>
      <c r="Y707" s="227"/>
      <c r="Z707" s="227"/>
    </row>
    <row r="708" spans="1:26" ht="14.25">
      <c r="A708" s="236"/>
      <c r="B708" s="227"/>
      <c r="C708" s="227"/>
      <c r="D708" s="227"/>
      <c r="E708" s="227"/>
      <c r="F708" s="227"/>
      <c r="G708" s="227"/>
      <c r="H708" s="227"/>
      <c r="I708" s="227"/>
      <c r="J708" s="227"/>
      <c r="K708" s="227"/>
      <c r="L708" s="227"/>
      <c r="M708" s="227"/>
      <c r="N708" s="227"/>
      <c r="O708" s="227"/>
      <c r="P708" s="227"/>
      <c r="Q708" s="227"/>
      <c r="R708" s="227"/>
      <c r="S708" s="227"/>
      <c r="T708" s="227"/>
      <c r="U708" s="227"/>
      <c r="V708" s="227"/>
      <c r="W708" s="227"/>
      <c r="X708" s="227"/>
      <c r="Y708" s="227"/>
      <c r="Z708" s="227"/>
    </row>
    <row r="709" spans="1:26" ht="14.25">
      <c r="A709" s="236"/>
      <c r="B709" s="227"/>
      <c r="C709" s="227"/>
      <c r="D709" s="227"/>
      <c r="E709" s="227"/>
      <c r="F709" s="227"/>
      <c r="G709" s="227"/>
      <c r="H709" s="227"/>
      <c r="I709" s="227"/>
      <c r="J709" s="227"/>
      <c r="K709" s="227"/>
      <c r="L709" s="227"/>
      <c r="M709" s="227"/>
      <c r="N709" s="227"/>
      <c r="O709" s="227"/>
      <c r="P709" s="227"/>
      <c r="Q709" s="227"/>
      <c r="R709" s="227"/>
      <c r="S709" s="227"/>
      <c r="T709" s="227"/>
      <c r="U709" s="227"/>
      <c r="V709" s="227"/>
      <c r="W709" s="227"/>
      <c r="X709" s="227"/>
      <c r="Y709" s="227"/>
      <c r="Z709" s="227"/>
    </row>
    <row r="710" spans="1:26" ht="14.25">
      <c r="A710" s="236"/>
      <c r="B710" s="227"/>
      <c r="C710" s="227"/>
      <c r="D710" s="227"/>
      <c r="E710" s="227"/>
      <c r="F710" s="227"/>
      <c r="G710" s="227"/>
      <c r="H710" s="227"/>
      <c r="I710" s="227"/>
      <c r="J710" s="227"/>
      <c r="K710" s="227"/>
      <c r="L710" s="227"/>
      <c r="M710" s="227"/>
      <c r="N710" s="227"/>
      <c r="O710" s="227"/>
      <c r="P710" s="227"/>
      <c r="Q710" s="227"/>
      <c r="R710" s="227"/>
      <c r="S710" s="227"/>
      <c r="T710" s="227"/>
      <c r="U710" s="227"/>
      <c r="V710" s="227"/>
      <c r="W710" s="227"/>
      <c r="X710" s="227"/>
      <c r="Y710" s="227"/>
      <c r="Z710" s="227"/>
    </row>
    <row r="711" spans="1:26" ht="14.25">
      <c r="A711" s="236"/>
      <c r="B711" s="227"/>
      <c r="C711" s="227"/>
      <c r="D711" s="227"/>
      <c r="E711" s="227"/>
      <c r="F711" s="227"/>
      <c r="G711" s="227"/>
      <c r="H711" s="227"/>
      <c r="I711" s="227"/>
      <c r="J711" s="227"/>
      <c r="K711" s="227"/>
      <c r="L711" s="227"/>
      <c r="M711" s="227"/>
      <c r="N711" s="227"/>
      <c r="O711" s="227"/>
      <c r="P711" s="227"/>
      <c r="Q711" s="227"/>
      <c r="R711" s="227"/>
      <c r="S711" s="227"/>
      <c r="T711" s="227"/>
      <c r="U711" s="227"/>
      <c r="V711" s="227"/>
      <c r="W711" s="227"/>
      <c r="X711" s="227"/>
      <c r="Y711" s="227"/>
      <c r="Z711" s="227"/>
    </row>
    <row r="712" spans="1:26" ht="14.25">
      <c r="A712" s="236"/>
      <c r="B712" s="227"/>
      <c r="C712" s="227"/>
      <c r="D712" s="227"/>
      <c r="E712" s="227"/>
      <c r="F712" s="227"/>
      <c r="G712" s="227"/>
      <c r="H712" s="227"/>
      <c r="I712" s="227"/>
      <c r="J712" s="227"/>
      <c r="K712" s="227"/>
      <c r="L712" s="227"/>
      <c r="M712" s="227"/>
      <c r="N712" s="227"/>
      <c r="O712" s="227"/>
      <c r="P712" s="227"/>
      <c r="Q712" s="227"/>
      <c r="R712" s="227"/>
      <c r="S712" s="227"/>
      <c r="T712" s="227"/>
      <c r="U712" s="227"/>
      <c r="V712" s="227"/>
      <c r="W712" s="227"/>
      <c r="X712" s="227"/>
      <c r="Y712" s="227"/>
      <c r="Z712" s="227"/>
    </row>
    <row r="713" spans="1:26" ht="14.25">
      <c r="A713" s="236"/>
      <c r="B713" s="227"/>
      <c r="C713" s="227"/>
      <c r="D713" s="227"/>
      <c r="E713" s="227"/>
      <c r="F713" s="227"/>
      <c r="G713" s="227"/>
      <c r="H713" s="227"/>
      <c r="I713" s="227"/>
      <c r="J713" s="227"/>
      <c r="K713" s="227"/>
      <c r="L713" s="227"/>
      <c r="M713" s="227"/>
      <c r="N713" s="227"/>
      <c r="O713" s="227"/>
      <c r="P713" s="227"/>
      <c r="Q713" s="227"/>
      <c r="R713" s="227"/>
      <c r="S713" s="227"/>
      <c r="T713" s="227"/>
      <c r="U713" s="227"/>
      <c r="V713" s="227"/>
      <c r="W713" s="227"/>
      <c r="X713" s="227"/>
      <c r="Y713" s="227"/>
      <c r="Z713" s="227"/>
    </row>
    <row r="714" spans="1:26" ht="14.25">
      <c r="A714" s="236"/>
      <c r="B714" s="227"/>
      <c r="C714" s="227"/>
      <c r="D714" s="227"/>
      <c r="E714" s="227"/>
      <c r="F714" s="227"/>
      <c r="G714" s="227"/>
      <c r="H714" s="227"/>
      <c r="I714" s="227"/>
      <c r="J714" s="227"/>
      <c r="K714" s="227"/>
      <c r="L714" s="227"/>
      <c r="M714" s="227"/>
      <c r="N714" s="227"/>
      <c r="O714" s="227"/>
      <c r="P714" s="227"/>
      <c r="Q714" s="227"/>
      <c r="R714" s="227"/>
      <c r="S714" s="227"/>
      <c r="T714" s="227"/>
      <c r="U714" s="227"/>
      <c r="V714" s="227"/>
      <c r="W714" s="227"/>
      <c r="X714" s="227"/>
      <c r="Y714" s="227"/>
      <c r="Z714" s="227"/>
    </row>
    <row r="715" spans="1:26" ht="14.25">
      <c r="A715" s="236"/>
      <c r="B715" s="227"/>
      <c r="C715" s="227"/>
      <c r="D715" s="227"/>
      <c r="E715" s="227"/>
      <c r="F715" s="227"/>
      <c r="G715" s="227"/>
      <c r="H715" s="227"/>
      <c r="I715" s="227"/>
      <c r="J715" s="227"/>
      <c r="K715" s="227"/>
      <c r="L715" s="227"/>
      <c r="M715" s="227"/>
      <c r="N715" s="227"/>
      <c r="O715" s="227"/>
      <c r="P715" s="227"/>
      <c r="Q715" s="227"/>
      <c r="R715" s="227"/>
      <c r="S715" s="227"/>
      <c r="T715" s="227"/>
      <c r="U715" s="227"/>
      <c r="V715" s="227"/>
      <c r="W715" s="227"/>
      <c r="X715" s="227"/>
      <c r="Y715" s="227"/>
      <c r="Z715" s="227"/>
    </row>
    <row r="716" spans="1:26" ht="14.25">
      <c r="A716" s="236"/>
      <c r="B716" s="227"/>
      <c r="C716" s="227"/>
      <c r="D716" s="227"/>
      <c r="E716" s="227"/>
      <c r="F716" s="227"/>
      <c r="G716" s="227"/>
      <c r="H716" s="227"/>
      <c r="I716" s="227"/>
      <c r="J716" s="227"/>
      <c r="K716" s="227"/>
      <c r="L716" s="227"/>
      <c r="M716" s="227"/>
      <c r="N716" s="227"/>
      <c r="O716" s="227"/>
      <c r="P716" s="227"/>
      <c r="Q716" s="227"/>
      <c r="R716" s="227"/>
      <c r="S716" s="227"/>
      <c r="T716" s="227"/>
      <c r="U716" s="227"/>
      <c r="V716" s="227"/>
      <c r="W716" s="227"/>
      <c r="X716" s="227"/>
      <c r="Y716" s="227"/>
      <c r="Z716" s="227"/>
    </row>
    <row r="717" spans="1:26" ht="14.25">
      <c r="A717" s="236"/>
      <c r="B717" s="227"/>
      <c r="C717" s="227"/>
      <c r="D717" s="227"/>
      <c r="E717" s="227"/>
      <c r="F717" s="227"/>
      <c r="G717" s="227"/>
      <c r="H717" s="227"/>
      <c r="I717" s="227"/>
      <c r="J717" s="227"/>
      <c r="K717" s="227"/>
      <c r="L717" s="227"/>
      <c r="M717" s="227"/>
      <c r="N717" s="227"/>
      <c r="O717" s="227"/>
      <c r="P717" s="227"/>
      <c r="Q717" s="227"/>
      <c r="R717" s="227"/>
      <c r="S717" s="227"/>
      <c r="T717" s="227"/>
      <c r="U717" s="227"/>
      <c r="V717" s="227"/>
      <c r="W717" s="227"/>
      <c r="X717" s="227"/>
      <c r="Y717" s="227"/>
      <c r="Z717" s="227"/>
    </row>
    <row r="718" spans="1:26" ht="14.25">
      <c r="A718" s="236"/>
      <c r="B718" s="227"/>
      <c r="C718" s="227"/>
      <c r="D718" s="227"/>
      <c r="E718" s="227"/>
      <c r="F718" s="227"/>
      <c r="G718" s="227"/>
      <c r="H718" s="227"/>
      <c r="I718" s="227"/>
      <c r="J718" s="227"/>
      <c r="K718" s="227"/>
      <c r="L718" s="227"/>
      <c r="M718" s="227"/>
      <c r="N718" s="227"/>
      <c r="O718" s="227"/>
      <c r="P718" s="227"/>
      <c r="Q718" s="227"/>
      <c r="R718" s="227"/>
      <c r="S718" s="227"/>
      <c r="T718" s="227"/>
      <c r="U718" s="227"/>
      <c r="V718" s="227"/>
      <c r="W718" s="227"/>
      <c r="X718" s="227"/>
      <c r="Y718" s="227"/>
      <c r="Z718" s="227"/>
    </row>
    <row r="719" spans="1:26" ht="14.25">
      <c r="A719" s="236"/>
      <c r="B719" s="227"/>
      <c r="C719" s="227"/>
      <c r="D719" s="227"/>
      <c r="E719" s="227"/>
      <c r="F719" s="227"/>
      <c r="G719" s="227"/>
      <c r="H719" s="227"/>
      <c r="I719" s="227"/>
      <c r="J719" s="227"/>
      <c r="K719" s="227"/>
      <c r="L719" s="227"/>
      <c r="M719" s="227"/>
      <c r="N719" s="227"/>
      <c r="O719" s="227"/>
      <c r="P719" s="227"/>
      <c r="Q719" s="227"/>
      <c r="R719" s="227"/>
      <c r="S719" s="227"/>
      <c r="T719" s="227"/>
      <c r="U719" s="227"/>
      <c r="V719" s="227"/>
      <c r="W719" s="227"/>
      <c r="X719" s="227"/>
      <c r="Y719" s="227"/>
      <c r="Z719" s="227"/>
    </row>
    <row r="720" spans="1:26" ht="14.25">
      <c r="A720" s="236"/>
      <c r="B720" s="227"/>
      <c r="C720" s="227"/>
      <c r="D720" s="227"/>
      <c r="E720" s="227"/>
      <c r="F720" s="227"/>
      <c r="G720" s="227"/>
      <c r="H720" s="227"/>
      <c r="I720" s="227"/>
      <c r="J720" s="227"/>
      <c r="K720" s="227"/>
      <c r="L720" s="227"/>
      <c r="M720" s="227"/>
      <c r="N720" s="227"/>
      <c r="O720" s="227"/>
      <c r="P720" s="227"/>
      <c r="Q720" s="227"/>
      <c r="R720" s="227"/>
      <c r="S720" s="227"/>
      <c r="T720" s="227"/>
      <c r="U720" s="227"/>
      <c r="V720" s="227"/>
      <c r="W720" s="227"/>
      <c r="X720" s="227"/>
      <c r="Y720" s="227"/>
      <c r="Z720" s="227"/>
    </row>
    <row r="721" spans="1:26" ht="14.25">
      <c r="A721" s="236"/>
      <c r="B721" s="227"/>
      <c r="C721" s="227"/>
      <c r="D721" s="227"/>
      <c r="E721" s="227"/>
      <c r="F721" s="227"/>
      <c r="G721" s="227"/>
      <c r="H721" s="227"/>
      <c r="I721" s="227"/>
      <c r="J721" s="227"/>
      <c r="K721" s="227"/>
      <c r="L721" s="227"/>
      <c r="M721" s="227"/>
      <c r="N721" s="227"/>
      <c r="O721" s="227"/>
      <c r="P721" s="227"/>
      <c r="Q721" s="227"/>
      <c r="R721" s="227"/>
      <c r="S721" s="227"/>
      <c r="T721" s="227"/>
      <c r="U721" s="227"/>
      <c r="V721" s="227"/>
      <c r="W721" s="227"/>
      <c r="X721" s="227"/>
      <c r="Y721" s="227"/>
      <c r="Z721" s="227"/>
    </row>
    <row r="722" spans="1:26" ht="14.25">
      <c r="A722" s="236"/>
      <c r="B722" s="227"/>
      <c r="C722" s="227"/>
      <c r="D722" s="227"/>
      <c r="E722" s="227"/>
      <c r="F722" s="227"/>
      <c r="G722" s="227"/>
      <c r="H722" s="227"/>
      <c r="I722" s="227"/>
      <c r="J722" s="227"/>
      <c r="K722" s="227"/>
      <c r="L722" s="227"/>
      <c r="M722" s="227"/>
      <c r="N722" s="227"/>
      <c r="O722" s="227"/>
      <c r="P722" s="227"/>
      <c r="Q722" s="227"/>
      <c r="R722" s="227"/>
      <c r="S722" s="227"/>
      <c r="T722" s="227"/>
      <c r="U722" s="227"/>
      <c r="V722" s="227"/>
      <c r="W722" s="227"/>
      <c r="X722" s="227"/>
      <c r="Y722" s="227"/>
      <c r="Z722" s="227"/>
    </row>
    <row r="723" spans="1:26" ht="14.25">
      <c r="A723" s="236"/>
      <c r="B723" s="227"/>
      <c r="C723" s="227"/>
      <c r="D723" s="227"/>
      <c r="E723" s="227"/>
      <c r="F723" s="227"/>
      <c r="G723" s="227"/>
      <c r="H723" s="227"/>
      <c r="I723" s="227"/>
      <c r="J723" s="227"/>
      <c r="K723" s="227"/>
      <c r="L723" s="227"/>
      <c r="M723" s="227"/>
      <c r="N723" s="227"/>
      <c r="O723" s="227"/>
      <c r="P723" s="227"/>
      <c r="Q723" s="227"/>
      <c r="R723" s="227"/>
      <c r="S723" s="227"/>
      <c r="T723" s="227"/>
      <c r="U723" s="227"/>
      <c r="V723" s="227"/>
      <c r="W723" s="227"/>
      <c r="X723" s="227"/>
      <c r="Y723" s="227"/>
      <c r="Z723" s="227"/>
    </row>
    <row r="724" spans="1:26" ht="14.25">
      <c r="A724" s="236"/>
      <c r="B724" s="227"/>
      <c r="C724" s="227"/>
      <c r="D724" s="227"/>
      <c r="E724" s="227"/>
      <c r="F724" s="227"/>
      <c r="G724" s="227"/>
      <c r="H724" s="227"/>
      <c r="I724" s="227"/>
      <c r="J724" s="227"/>
      <c r="K724" s="227"/>
      <c r="L724" s="227"/>
      <c r="M724" s="227"/>
      <c r="N724" s="227"/>
      <c r="O724" s="227"/>
      <c r="P724" s="227"/>
      <c r="Q724" s="227"/>
      <c r="R724" s="227"/>
      <c r="S724" s="227"/>
      <c r="T724" s="227"/>
      <c r="U724" s="227"/>
      <c r="V724" s="227"/>
      <c r="W724" s="227"/>
      <c r="X724" s="227"/>
      <c r="Y724" s="227"/>
      <c r="Z724" s="227"/>
    </row>
    <row r="725" spans="1:26" ht="14.25">
      <c r="A725" s="236"/>
      <c r="B725" s="227"/>
      <c r="C725" s="227"/>
      <c r="D725" s="227"/>
      <c r="E725" s="227"/>
      <c r="F725" s="227"/>
      <c r="G725" s="227"/>
      <c r="H725" s="227"/>
      <c r="I725" s="227"/>
      <c r="J725" s="227"/>
      <c r="K725" s="227"/>
      <c r="L725" s="227"/>
      <c r="M725" s="227"/>
      <c r="N725" s="227"/>
      <c r="O725" s="227"/>
      <c r="P725" s="227"/>
      <c r="Q725" s="227"/>
      <c r="R725" s="227"/>
      <c r="S725" s="227"/>
      <c r="T725" s="227"/>
      <c r="U725" s="227"/>
      <c r="V725" s="227"/>
      <c r="W725" s="227"/>
      <c r="X725" s="227"/>
      <c r="Y725" s="227"/>
      <c r="Z725" s="227"/>
    </row>
    <row r="726" spans="1:26" ht="14.25">
      <c r="A726" s="236"/>
      <c r="B726" s="227"/>
      <c r="C726" s="227"/>
      <c r="D726" s="227"/>
      <c r="E726" s="227"/>
      <c r="F726" s="227"/>
      <c r="G726" s="227"/>
      <c r="H726" s="227"/>
      <c r="I726" s="227"/>
      <c r="J726" s="227"/>
      <c r="K726" s="227"/>
      <c r="L726" s="227"/>
      <c r="M726" s="227"/>
      <c r="N726" s="227"/>
      <c r="O726" s="227"/>
      <c r="P726" s="227"/>
      <c r="Q726" s="227"/>
      <c r="R726" s="227"/>
      <c r="S726" s="227"/>
      <c r="T726" s="227"/>
      <c r="U726" s="227"/>
      <c r="V726" s="227"/>
      <c r="W726" s="227"/>
      <c r="X726" s="227"/>
      <c r="Y726" s="227"/>
      <c r="Z726" s="227"/>
    </row>
    <row r="727" spans="1:26" ht="14.25">
      <c r="A727" s="236"/>
      <c r="B727" s="227"/>
      <c r="C727" s="227"/>
      <c r="D727" s="227"/>
      <c r="E727" s="227"/>
      <c r="F727" s="227"/>
      <c r="G727" s="227"/>
      <c r="H727" s="227"/>
      <c r="I727" s="227"/>
      <c r="J727" s="227"/>
      <c r="K727" s="227"/>
      <c r="L727" s="227"/>
      <c r="M727" s="227"/>
      <c r="N727" s="227"/>
      <c r="O727" s="227"/>
      <c r="P727" s="227"/>
      <c r="Q727" s="227"/>
      <c r="R727" s="227"/>
      <c r="S727" s="227"/>
      <c r="T727" s="227"/>
      <c r="U727" s="227"/>
      <c r="V727" s="227"/>
      <c r="W727" s="227"/>
      <c r="X727" s="227"/>
      <c r="Y727" s="227"/>
      <c r="Z727" s="227"/>
    </row>
    <row r="728" spans="1:26" ht="14.25">
      <c r="A728" s="236"/>
      <c r="B728" s="227"/>
      <c r="C728" s="227"/>
      <c r="D728" s="227"/>
      <c r="E728" s="227"/>
      <c r="F728" s="227"/>
      <c r="G728" s="227"/>
      <c r="H728" s="227"/>
      <c r="I728" s="227"/>
      <c r="J728" s="227"/>
      <c r="K728" s="227"/>
      <c r="L728" s="227"/>
      <c r="M728" s="227"/>
      <c r="N728" s="227"/>
      <c r="O728" s="227"/>
      <c r="P728" s="227"/>
      <c r="Q728" s="227"/>
      <c r="R728" s="227"/>
      <c r="S728" s="227"/>
      <c r="T728" s="227"/>
      <c r="U728" s="227"/>
      <c r="V728" s="227"/>
      <c r="W728" s="227"/>
      <c r="X728" s="227"/>
      <c r="Y728" s="227"/>
      <c r="Z728" s="227"/>
    </row>
    <row r="729" spans="1:26" ht="14.25">
      <c r="A729" s="236"/>
      <c r="B729" s="227"/>
      <c r="C729" s="227"/>
      <c r="D729" s="227"/>
      <c r="E729" s="227"/>
      <c r="F729" s="227"/>
      <c r="G729" s="227"/>
      <c r="H729" s="227"/>
      <c r="I729" s="227"/>
      <c r="J729" s="227"/>
      <c r="K729" s="227"/>
      <c r="L729" s="227"/>
      <c r="M729" s="227"/>
      <c r="N729" s="227"/>
      <c r="O729" s="227"/>
      <c r="P729" s="227"/>
      <c r="Q729" s="227"/>
      <c r="R729" s="227"/>
      <c r="S729" s="227"/>
      <c r="T729" s="227"/>
      <c r="U729" s="227"/>
      <c r="V729" s="227"/>
      <c r="W729" s="227"/>
      <c r="X729" s="227"/>
      <c r="Y729" s="227"/>
      <c r="Z729" s="227"/>
    </row>
    <row r="730" spans="1:26" ht="14.25">
      <c r="A730" s="236"/>
      <c r="B730" s="227"/>
      <c r="C730" s="227"/>
      <c r="D730" s="227"/>
      <c r="E730" s="227"/>
      <c r="F730" s="227"/>
      <c r="G730" s="227"/>
      <c r="H730" s="227"/>
      <c r="I730" s="227"/>
      <c r="J730" s="227"/>
      <c r="K730" s="227"/>
      <c r="L730" s="227"/>
      <c r="M730" s="227"/>
      <c r="N730" s="227"/>
      <c r="O730" s="227"/>
      <c r="P730" s="227"/>
      <c r="Q730" s="227"/>
      <c r="R730" s="227"/>
      <c r="S730" s="227"/>
      <c r="T730" s="227"/>
      <c r="U730" s="227"/>
      <c r="V730" s="227"/>
      <c r="W730" s="227"/>
      <c r="X730" s="227"/>
      <c r="Y730" s="227"/>
      <c r="Z730" s="227"/>
    </row>
    <row r="731" spans="1:26" ht="14.25">
      <c r="A731" s="236"/>
      <c r="B731" s="227"/>
      <c r="C731" s="227"/>
      <c r="D731" s="227"/>
      <c r="E731" s="227"/>
      <c r="F731" s="227"/>
      <c r="G731" s="227"/>
      <c r="H731" s="227"/>
      <c r="I731" s="227"/>
      <c r="J731" s="227"/>
      <c r="K731" s="227"/>
      <c r="L731" s="227"/>
      <c r="M731" s="227"/>
      <c r="N731" s="227"/>
      <c r="O731" s="227"/>
      <c r="P731" s="227"/>
      <c r="Q731" s="227"/>
      <c r="R731" s="227"/>
      <c r="S731" s="227"/>
      <c r="T731" s="227"/>
      <c r="U731" s="227"/>
      <c r="V731" s="227"/>
      <c r="W731" s="227"/>
      <c r="X731" s="227"/>
      <c r="Y731" s="227"/>
      <c r="Z731" s="227"/>
    </row>
    <row r="732" spans="1:26" ht="14.25">
      <c r="A732" s="236"/>
      <c r="B732" s="227"/>
      <c r="C732" s="227"/>
      <c r="D732" s="227"/>
      <c r="E732" s="227"/>
      <c r="F732" s="227"/>
      <c r="G732" s="227"/>
      <c r="H732" s="227"/>
      <c r="I732" s="227"/>
      <c r="J732" s="227"/>
      <c r="K732" s="227"/>
      <c r="L732" s="227"/>
      <c r="M732" s="227"/>
      <c r="N732" s="227"/>
      <c r="O732" s="227"/>
      <c r="P732" s="227"/>
      <c r="Q732" s="227"/>
      <c r="R732" s="227"/>
      <c r="S732" s="227"/>
      <c r="T732" s="227"/>
      <c r="U732" s="227"/>
      <c r="V732" s="227"/>
      <c r="W732" s="227"/>
      <c r="X732" s="227"/>
      <c r="Y732" s="227"/>
      <c r="Z732" s="227"/>
    </row>
    <row r="733" spans="1:26" ht="14.25">
      <c r="A733" s="236"/>
      <c r="B733" s="227"/>
      <c r="C733" s="227"/>
      <c r="D733" s="227"/>
      <c r="E733" s="227"/>
      <c r="F733" s="227"/>
      <c r="G733" s="227"/>
      <c r="H733" s="227"/>
      <c r="I733" s="227"/>
      <c r="J733" s="227"/>
      <c r="K733" s="227"/>
      <c r="L733" s="227"/>
      <c r="M733" s="227"/>
      <c r="N733" s="227"/>
      <c r="O733" s="227"/>
      <c r="P733" s="227"/>
      <c r="Q733" s="227"/>
      <c r="R733" s="227"/>
      <c r="S733" s="227"/>
      <c r="T733" s="227"/>
      <c r="U733" s="227"/>
      <c r="V733" s="227"/>
      <c r="W733" s="227"/>
      <c r="X733" s="227"/>
      <c r="Y733" s="227"/>
      <c r="Z733" s="227"/>
    </row>
    <row r="734" spans="1:26" ht="14.25">
      <c r="A734" s="236"/>
      <c r="B734" s="227"/>
      <c r="C734" s="227"/>
      <c r="D734" s="227"/>
      <c r="E734" s="227"/>
      <c r="F734" s="227"/>
      <c r="G734" s="227"/>
      <c r="H734" s="227"/>
      <c r="I734" s="227"/>
      <c r="J734" s="227"/>
      <c r="K734" s="227"/>
      <c r="L734" s="227"/>
      <c r="M734" s="227"/>
      <c r="N734" s="227"/>
      <c r="O734" s="227"/>
      <c r="P734" s="227"/>
      <c r="Q734" s="227"/>
      <c r="R734" s="227"/>
      <c r="S734" s="227"/>
      <c r="T734" s="227"/>
      <c r="U734" s="227"/>
      <c r="V734" s="227"/>
      <c r="W734" s="227"/>
      <c r="X734" s="227"/>
      <c r="Y734" s="227"/>
      <c r="Z734" s="227"/>
    </row>
    <row r="735" spans="1:26" ht="14.25">
      <c r="A735" s="236"/>
      <c r="B735" s="227"/>
      <c r="C735" s="227"/>
      <c r="D735" s="227"/>
      <c r="E735" s="227"/>
      <c r="F735" s="227"/>
      <c r="G735" s="227"/>
      <c r="H735" s="227"/>
      <c r="I735" s="227"/>
      <c r="J735" s="227"/>
      <c r="K735" s="227"/>
      <c r="L735" s="227"/>
      <c r="M735" s="227"/>
      <c r="N735" s="227"/>
      <c r="O735" s="227"/>
      <c r="P735" s="227"/>
      <c r="Q735" s="227"/>
      <c r="R735" s="227"/>
      <c r="S735" s="227"/>
      <c r="T735" s="227"/>
      <c r="U735" s="227"/>
      <c r="V735" s="227"/>
      <c r="W735" s="227"/>
      <c r="X735" s="227"/>
      <c r="Y735" s="227"/>
      <c r="Z735" s="227"/>
    </row>
    <row r="736" spans="1:26" ht="14.25">
      <c r="A736" s="236"/>
      <c r="B736" s="227"/>
      <c r="C736" s="227"/>
      <c r="D736" s="227"/>
      <c r="E736" s="227"/>
      <c r="F736" s="227"/>
      <c r="G736" s="227"/>
      <c r="H736" s="227"/>
      <c r="I736" s="227"/>
      <c r="J736" s="227"/>
      <c r="K736" s="227"/>
      <c r="L736" s="227"/>
      <c r="M736" s="227"/>
      <c r="N736" s="227"/>
      <c r="O736" s="227"/>
      <c r="P736" s="227"/>
      <c r="Q736" s="227"/>
      <c r="R736" s="227"/>
      <c r="S736" s="227"/>
      <c r="T736" s="227"/>
      <c r="U736" s="227"/>
      <c r="V736" s="227"/>
      <c r="W736" s="227"/>
      <c r="X736" s="227"/>
      <c r="Y736" s="227"/>
      <c r="Z736" s="227"/>
    </row>
    <row r="737" spans="1:26" ht="14.25">
      <c r="A737" s="236"/>
      <c r="B737" s="227"/>
      <c r="C737" s="227"/>
      <c r="D737" s="227"/>
      <c r="E737" s="227"/>
      <c r="F737" s="227"/>
      <c r="G737" s="227"/>
      <c r="H737" s="227"/>
      <c r="I737" s="227"/>
      <c r="J737" s="227"/>
      <c r="K737" s="227"/>
      <c r="L737" s="227"/>
      <c r="M737" s="227"/>
      <c r="N737" s="227"/>
      <c r="O737" s="227"/>
      <c r="P737" s="227"/>
      <c r="Q737" s="227"/>
      <c r="R737" s="227"/>
      <c r="S737" s="227"/>
      <c r="T737" s="227"/>
      <c r="U737" s="227"/>
      <c r="V737" s="227"/>
      <c r="W737" s="227"/>
      <c r="X737" s="227"/>
      <c r="Y737" s="227"/>
      <c r="Z737" s="227"/>
    </row>
    <row r="738" spans="1:26" ht="14.25">
      <c r="A738" s="236"/>
      <c r="B738" s="227"/>
      <c r="C738" s="227"/>
      <c r="D738" s="227"/>
      <c r="E738" s="227"/>
      <c r="F738" s="227"/>
      <c r="G738" s="227"/>
      <c r="H738" s="227"/>
      <c r="I738" s="227"/>
      <c r="J738" s="227"/>
      <c r="K738" s="227"/>
      <c r="L738" s="227"/>
      <c r="M738" s="227"/>
      <c r="N738" s="227"/>
      <c r="O738" s="227"/>
      <c r="P738" s="227"/>
      <c r="Q738" s="227"/>
      <c r="R738" s="227"/>
      <c r="S738" s="227"/>
      <c r="T738" s="227"/>
      <c r="U738" s="227"/>
      <c r="V738" s="227"/>
      <c r="W738" s="227"/>
      <c r="X738" s="227"/>
      <c r="Y738" s="227"/>
      <c r="Z738" s="227"/>
    </row>
    <row r="739" spans="1:26" ht="14.25">
      <c r="A739" s="236"/>
      <c r="B739" s="227"/>
      <c r="C739" s="227"/>
      <c r="D739" s="227"/>
      <c r="E739" s="227"/>
      <c r="F739" s="227"/>
      <c r="G739" s="227"/>
      <c r="H739" s="227"/>
      <c r="I739" s="227"/>
      <c r="J739" s="227"/>
      <c r="K739" s="227"/>
      <c r="L739" s="227"/>
      <c r="M739" s="227"/>
      <c r="N739" s="227"/>
      <c r="O739" s="227"/>
      <c r="P739" s="227"/>
      <c r="Q739" s="227"/>
      <c r="R739" s="227"/>
      <c r="S739" s="227"/>
      <c r="T739" s="227"/>
      <c r="U739" s="227"/>
      <c r="V739" s="227"/>
      <c r="W739" s="227"/>
      <c r="X739" s="227"/>
      <c r="Y739" s="227"/>
      <c r="Z739" s="227"/>
    </row>
    <row r="740" spans="1:26" ht="14.25">
      <c r="A740" s="236"/>
      <c r="B740" s="227"/>
      <c r="C740" s="227"/>
      <c r="D740" s="227"/>
      <c r="E740" s="227"/>
      <c r="F740" s="227"/>
      <c r="G740" s="227"/>
      <c r="H740" s="227"/>
      <c r="I740" s="227"/>
      <c r="J740" s="227"/>
      <c r="K740" s="227"/>
      <c r="L740" s="227"/>
      <c r="M740" s="227"/>
      <c r="N740" s="227"/>
      <c r="O740" s="227"/>
      <c r="P740" s="227"/>
      <c r="Q740" s="227"/>
      <c r="R740" s="227"/>
      <c r="S740" s="227"/>
      <c r="T740" s="227"/>
      <c r="U740" s="227"/>
      <c r="V740" s="227"/>
      <c r="W740" s="227"/>
      <c r="X740" s="227"/>
      <c r="Y740" s="227"/>
      <c r="Z740" s="227"/>
    </row>
    <row r="741" spans="1:26" ht="14.25">
      <c r="A741" s="236"/>
      <c r="B741" s="227"/>
      <c r="C741" s="227"/>
      <c r="D741" s="227"/>
      <c r="E741" s="227"/>
      <c r="F741" s="227"/>
      <c r="G741" s="227"/>
      <c r="H741" s="227"/>
      <c r="I741" s="227"/>
      <c r="J741" s="227"/>
      <c r="K741" s="227"/>
      <c r="L741" s="227"/>
      <c r="M741" s="227"/>
      <c r="N741" s="227"/>
      <c r="O741" s="227"/>
      <c r="P741" s="227"/>
      <c r="Q741" s="227"/>
      <c r="R741" s="227"/>
      <c r="S741" s="227"/>
      <c r="T741" s="227"/>
      <c r="U741" s="227"/>
      <c r="V741" s="227"/>
      <c r="W741" s="227"/>
      <c r="X741" s="227"/>
      <c r="Y741" s="227"/>
      <c r="Z741" s="227"/>
    </row>
    <row r="742" spans="1:26" ht="14.25">
      <c r="A742" s="236"/>
      <c r="B742" s="227"/>
      <c r="C742" s="227"/>
      <c r="D742" s="227"/>
      <c r="E742" s="227"/>
      <c r="F742" s="227"/>
      <c r="G742" s="227"/>
      <c r="H742" s="227"/>
      <c r="I742" s="227"/>
      <c r="J742" s="227"/>
      <c r="K742" s="227"/>
      <c r="L742" s="227"/>
      <c r="M742" s="227"/>
      <c r="N742" s="227"/>
      <c r="O742" s="227"/>
      <c r="P742" s="227"/>
      <c r="Q742" s="227"/>
      <c r="R742" s="227"/>
      <c r="S742" s="227"/>
      <c r="T742" s="227"/>
      <c r="U742" s="227"/>
      <c r="V742" s="227"/>
      <c r="W742" s="227"/>
      <c r="X742" s="227"/>
      <c r="Y742" s="227"/>
      <c r="Z742" s="227"/>
    </row>
    <row r="743" spans="1:26" ht="14.25">
      <c r="A743" s="236"/>
      <c r="B743" s="227"/>
      <c r="C743" s="227"/>
      <c r="D743" s="227"/>
      <c r="E743" s="227"/>
      <c r="F743" s="227"/>
      <c r="G743" s="227"/>
      <c r="H743" s="227"/>
      <c r="I743" s="227"/>
      <c r="J743" s="227"/>
      <c r="K743" s="227"/>
      <c r="L743" s="227"/>
      <c r="M743" s="227"/>
      <c r="N743" s="227"/>
      <c r="O743" s="227"/>
      <c r="P743" s="227"/>
      <c r="Q743" s="227"/>
      <c r="R743" s="227"/>
      <c r="S743" s="227"/>
      <c r="T743" s="227"/>
      <c r="U743" s="227"/>
      <c r="V743" s="227"/>
      <c r="W743" s="227"/>
      <c r="X743" s="227"/>
      <c r="Y743" s="227"/>
      <c r="Z743" s="227"/>
    </row>
    <row r="744" spans="1:26" ht="14.25">
      <c r="A744" s="236"/>
      <c r="B744" s="227"/>
      <c r="C744" s="227"/>
      <c r="D744" s="227"/>
      <c r="E744" s="227"/>
      <c r="F744" s="227"/>
      <c r="G744" s="227"/>
      <c r="H744" s="227"/>
      <c r="I744" s="227"/>
      <c r="J744" s="227"/>
      <c r="K744" s="227"/>
      <c r="L744" s="227"/>
      <c r="M744" s="227"/>
      <c r="N744" s="227"/>
      <c r="O744" s="227"/>
      <c r="P744" s="227"/>
      <c r="Q744" s="227"/>
      <c r="R744" s="227"/>
      <c r="S744" s="227"/>
      <c r="T744" s="227"/>
      <c r="U744" s="227"/>
      <c r="V744" s="227"/>
      <c r="W744" s="227"/>
      <c r="X744" s="227"/>
      <c r="Y744" s="227"/>
      <c r="Z744" s="227"/>
    </row>
    <row r="745" spans="1:26" ht="14.25">
      <c r="A745" s="236"/>
      <c r="B745" s="227"/>
      <c r="C745" s="227"/>
      <c r="D745" s="227"/>
      <c r="E745" s="227"/>
      <c r="F745" s="227"/>
      <c r="G745" s="227"/>
      <c r="H745" s="227"/>
      <c r="I745" s="227"/>
      <c r="J745" s="227"/>
      <c r="K745" s="227"/>
      <c r="L745" s="227"/>
      <c r="M745" s="227"/>
      <c r="N745" s="227"/>
      <c r="O745" s="227"/>
      <c r="P745" s="227"/>
      <c r="Q745" s="227"/>
      <c r="R745" s="227"/>
      <c r="S745" s="227"/>
      <c r="T745" s="227"/>
      <c r="U745" s="227"/>
      <c r="V745" s="227"/>
      <c r="W745" s="227"/>
      <c r="X745" s="227"/>
      <c r="Y745" s="227"/>
      <c r="Z745" s="227"/>
    </row>
    <row r="746" spans="1:26" ht="14.25">
      <c r="A746" s="236"/>
      <c r="B746" s="227"/>
      <c r="C746" s="227"/>
      <c r="D746" s="227"/>
      <c r="E746" s="227"/>
      <c r="F746" s="227"/>
      <c r="G746" s="227"/>
      <c r="H746" s="227"/>
      <c r="I746" s="227"/>
      <c r="J746" s="227"/>
      <c r="K746" s="227"/>
      <c r="L746" s="227"/>
      <c r="M746" s="227"/>
      <c r="N746" s="227"/>
      <c r="O746" s="227"/>
      <c r="P746" s="227"/>
      <c r="Q746" s="227"/>
      <c r="R746" s="227"/>
      <c r="S746" s="227"/>
      <c r="T746" s="227"/>
      <c r="U746" s="227"/>
      <c r="V746" s="227"/>
      <c r="W746" s="227"/>
      <c r="X746" s="227"/>
      <c r="Y746" s="227"/>
      <c r="Z746" s="227"/>
    </row>
    <row r="747" spans="1:26" ht="14.25">
      <c r="A747" s="236"/>
      <c r="B747" s="227"/>
      <c r="C747" s="227"/>
      <c r="D747" s="227"/>
      <c r="E747" s="227"/>
      <c r="F747" s="227"/>
      <c r="G747" s="227"/>
      <c r="H747" s="227"/>
      <c r="I747" s="227"/>
      <c r="J747" s="227"/>
      <c r="K747" s="227"/>
      <c r="L747" s="227"/>
      <c r="M747" s="227"/>
      <c r="N747" s="227"/>
      <c r="O747" s="227"/>
      <c r="P747" s="227"/>
      <c r="Q747" s="227"/>
      <c r="R747" s="227"/>
      <c r="S747" s="227"/>
      <c r="T747" s="227"/>
      <c r="U747" s="227"/>
      <c r="V747" s="227"/>
      <c r="W747" s="227"/>
      <c r="X747" s="227"/>
      <c r="Y747" s="227"/>
      <c r="Z747" s="227"/>
    </row>
    <row r="748" spans="1:26" ht="14.25">
      <c r="A748" s="236"/>
      <c r="B748" s="227"/>
      <c r="C748" s="227"/>
      <c r="D748" s="227"/>
      <c r="E748" s="227"/>
      <c r="F748" s="227"/>
      <c r="G748" s="227"/>
      <c r="H748" s="227"/>
      <c r="I748" s="227"/>
      <c r="J748" s="227"/>
      <c r="K748" s="227"/>
      <c r="L748" s="227"/>
      <c r="M748" s="227"/>
      <c r="N748" s="227"/>
      <c r="O748" s="227"/>
      <c r="P748" s="227"/>
      <c r="Q748" s="227"/>
      <c r="R748" s="227"/>
      <c r="S748" s="227"/>
      <c r="T748" s="227"/>
      <c r="U748" s="227"/>
      <c r="V748" s="227"/>
      <c r="W748" s="227"/>
      <c r="X748" s="227"/>
      <c r="Y748" s="227"/>
      <c r="Z748" s="227"/>
    </row>
    <row r="749" spans="1:26" ht="14.25">
      <c r="A749" s="236"/>
      <c r="B749" s="227"/>
      <c r="C749" s="227"/>
      <c r="D749" s="227"/>
      <c r="E749" s="227"/>
      <c r="F749" s="227"/>
      <c r="G749" s="227"/>
      <c r="H749" s="227"/>
      <c r="I749" s="227"/>
      <c r="J749" s="227"/>
      <c r="K749" s="227"/>
      <c r="L749" s="227"/>
      <c r="M749" s="227"/>
      <c r="N749" s="227"/>
      <c r="O749" s="227"/>
      <c r="P749" s="227"/>
      <c r="Q749" s="227"/>
      <c r="R749" s="227"/>
      <c r="S749" s="227"/>
      <c r="T749" s="227"/>
      <c r="U749" s="227"/>
      <c r="V749" s="227"/>
      <c r="W749" s="227"/>
      <c r="X749" s="227"/>
      <c r="Y749" s="227"/>
      <c r="Z749" s="227"/>
    </row>
    <row r="750" spans="1:26" ht="14.25">
      <c r="A750" s="236"/>
      <c r="B750" s="227"/>
      <c r="C750" s="227"/>
      <c r="D750" s="227"/>
      <c r="E750" s="227"/>
      <c r="F750" s="227"/>
      <c r="G750" s="227"/>
      <c r="H750" s="227"/>
      <c r="I750" s="227"/>
      <c r="J750" s="227"/>
      <c r="K750" s="227"/>
      <c r="L750" s="227"/>
      <c r="M750" s="227"/>
      <c r="N750" s="227"/>
      <c r="O750" s="227"/>
      <c r="P750" s="227"/>
      <c r="Q750" s="227"/>
      <c r="R750" s="227"/>
      <c r="S750" s="227"/>
      <c r="T750" s="227"/>
      <c r="U750" s="227"/>
      <c r="V750" s="227"/>
      <c r="W750" s="227"/>
      <c r="X750" s="227"/>
      <c r="Y750" s="227"/>
      <c r="Z750" s="227"/>
    </row>
    <row r="751" spans="1:26" ht="14.25">
      <c r="A751" s="236"/>
      <c r="B751" s="227"/>
      <c r="C751" s="227"/>
      <c r="D751" s="227"/>
      <c r="E751" s="227"/>
      <c r="F751" s="227"/>
      <c r="G751" s="227"/>
      <c r="H751" s="227"/>
      <c r="I751" s="227"/>
      <c r="J751" s="227"/>
      <c r="K751" s="227"/>
      <c r="L751" s="227"/>
      <c r="M751" s="227"/>
      <c r="N751" s="227"/>
      <c r="O751" s="227"/>
      <c r="P751" s="227"/>
      <c r="Q751" s="227"/>
      <c r="R751" s="227"/>
      <c r="S751" s="227"/>
      <c r="T751" s="227"/>
      <c r="U751" s="227"/>
      <c r="V751" s="227"/>
      <c r="W751" s="227"/>
      <c r="X751" s="227"/>
      <c r="Y751" s="227"/>
      <c r="Z751" s="227"/>
    </row>
    <row r="752" spans="1:26" ht="14.25">
      <c r="A752" s="236"/>
      <c r="B752" s="227"/>
      <c r="C752" s="227"/>
      <c r="D752" s="227"/>
      <c r="E752" s="227"/>
      <c r="F752" s="227"/>
      <c r="G752" s="227"/>
      <c r="H752" s="227"/>
      <c r="I752" s="227"/>
      <c r="J752" s="227"/>
      <c r="K752" s="227"/>
      <c r="L752" s="227"/>
      <c r="M752" s="227"/>
      <c r="N752" s="227"/>
      <c r="O752" s="227"/>
      <c r="P752" s="227"/>
      <c r="Q752" s="227"/>
      <c r="R752" s="227"/>
      <c r="S752" s="227"/>
      <c r="T752" s="227"/>
      <c r="U752" s="227"/>
      <c r="V752" s="227"/>
      <c r="W752" s="227"/>
      <c r="X752" s="227"/>
      <c r="Y752" s="227"/>
      <c r="Z752" s="227"/>
    </row>
    <row r="753" spans="1:26" ht="14.25">
      <c r="A753" s="236"/>
      <c r="B753" s="227"/>
      <c r="C753" s="227"/>
      <c r="D753" s="227"/>
      <c r="E753" s="227"/>
      <c r="F753" s="227"/>
      <c r="G753" s="227"/>
      <c r="H753" s="227"/>
      <c r="I753" s="227"/>
      <c r="J753" s="227"/>
      <c r="K753" s="227"/>
      <c r="L753" s="227"/>
      <c r="M753" s="227"/>
      <c r="N753" s="227"/>
      <c r="O753" s="227"/>
      <c r="P753" s="227"/>
      <c r="Q753" s="227"/>
      <c r="R753" s="227"/>
      <c r="S753" s="227"/>
      <c r="T753" s="227"/>
      <c r="U753" s="227"/>
      <c r="V753" s="227"/>
      <c r="W753" s="227"/>
      <c r="X753" s="227"/>
      <c r="Y753" s="227"/>
      <c r="Z753" s="227"/>
    </row>
    <row r="754" spans="1:26" ht="14.25">
      <c r="A754" s="236"/>
      <c r="B754" s="227"/>
      <c r="C754" s="227"/>
      <c r="D754" s="227"/>
      <c r="E754" s="227"/>
      <c r="F754" s="227"/>
      <c r="G754" s="227"/>
      <c r="H754" s="227"/>
      <c r="I754" s="227"/>
      <c r="J754" s="227"/>
      <c r="K754" s="227"/>
      <c r="L754" s="227"/>
      <c r="M754" s="227"/>
      <c r="N754" s="227"/>
      <c r="O754" s="227"/>
      <c r="P754" s="227"/>
      <c r="Q754" s="227"/>
      <c r="R754" s="227"/>
      <c r="S754" s="227"/>
      <c r="T754" s="227"/>
      <c r="U754" s="227"/>
      <c r="V754" s="227"/>
      <c r="W754" s="227"/>
      <c r="X754" s="227"/>
      <c r="Y754" s="227"/>
      <c r="Z754" s="227"/>
    </row>
    <row r="755" spans="1:26" ht="14.25">
      <c r="A755" s="236"/>
      <c r="B755" s="227"/>
      <c r="C755" s="227"/>
      <c r="D755" s="227"/>
      <c r="E755" s="227"/>
      <c r="F755" s="227"/>
      <c r="G755" s="227"/>
      <c r="H755" s="227"/>
      <c r="I755" s="227"/>
      <c r="J755" s="227"/>
      <c r="K755" s="227"/>
      <c r="L755" s="227"/>
      <c r="M755" s="227"/>
      <c r="N755" s="227"/>
      <c r="O755" s="227"/>
      <c r="P755" s="227"/>
      <c r="Q755" s="227"/>
      <c r="R755" s="227"/>
      <c r="S755" s="227"/>
      <c r="T755" s="227"/>
      <c r="U755" s="227"/>
      <c r="V755" s="227"/>
      <c r="W755" s="227"/>
      <c r="X755" s="227"/>
      <c r="Y755" s="227"/>
      <c r="Z755" s="227"/>
    </row>
    <row r="756" spans="1:26" ht="14.25">
      <c r="A756" s="236"/>
      <c r="B756" s="227"/>
      <c r="C756" s="227"/>
      <c r="D756" s="227"/>
      <c r="E756" s="227"/>
      <c r="F756" s="227"/>
      <c r="G756" s="227"/>
      <c r="H756" s="227"/>
      <c r="I756" s="227"/>
      <c r="J756" s="227"/>
      <c r="K756" s="227"/>
      <c r="L756" s="227"/>
      <c r="M756" s="227"/>
      <c r="N756" s="227"/>
      <c r="O756" s="227"/>
      <c r="P756" s="227"/>
      <c r="Q756" s="227"/>
      <c r="R756" s="227"/>
      <c r="S756" s="227"/>
      <c r="T756" s="227"/>
      <c r="U756" s="227"/>
      <c r="V756" s="227"/>
      <c r="W756" s="227"/>
      <c r="X756" s="227"/>
      <c r="Y756" s="227"/>
      <c r="Z756" s="227"/>
    </row>
    <row r="757" spans="1:26" ht="14.25">
      <c r="A757" s="236"/>
      <c r="B757" s="227"/>
      <c r="C757" s="227"/>
      <c r="D757" s="227"/>
      <c r="E757" s="227"/>
      <c r="F757" s="227"/>
      <c r="G757" s="227"/>
      <c r="H757" s="227"/>
      <c r="I757" s="227"/>
      <c r="J757" s="227"/>
      <c r="K757" s="227"/>
      <c r="L757" s="227"/>
      <c r="M757" s="227"/>
      <c r="N757" s="227"/>
      <c r="O757" s="227"/>
      <c r="P757" s="227"/>
      <c r="Q757" s="227"/>
      <c r="R757" s="227"/>
      <c r="S757" s="227"/>
      <c r="T757" s="227"/>
      <c r="U757" s="227"/>
      <c r="V757" s="227"/>
      <c r="W757" s="227"/>
      <c r="X757" s="227"/>
      <c r="Y757" s="227"/>
      <c r="Z757" s="227"/>
    </row>
    <row r="758" spans="1:26" ht="14.25">
      <c r="A758" s="236"/>
      <c r="B758" s="227"/>
      <c r="C758" s="227"/>
      <c r="D758" s="227"/>
      <c r="E758" s="227"/>
      <c r="F758" s="227"/>
      <c r="G758" s="227"/>
      <c r="H758" s="227"/>
      <c r="I758" s="227"/>
      <c r="J758" s="227"/>
      <c r="K758" s="227"/>
      <c r="L758" s="227"/>
      <c r="M758" s="227"/>
      <c r="N758" s="227"/>
      <c r="O758" s="227"/>
      <c r="P758" s="227"/>
      <c r="Q758" s="227"/>
      <c r="R758" s="227"/>
      <c r="S758" s="227"/>
      <c r="T758" s="227"/>
      <c r="U758" s="227"/>
      <c r="V758" s="227"/>
      <c r="W758" s="227"/>
      <c r="X758" s="227"/>
      <c r="Y758" s="227"/>
      <c r="Z758" s="227"/>
    </row>
    <row r="759" spans="1:26" ht="14.25">
      <c r="A759" s="236"/>
      <c r="B759" s="227"/>
      <c r="C759" s="227"/>
      <c r="D759" s="227"/>
      <c r="E759" s="227"/>
      <c r="F759" s="227"/>
      <c r="G759" s="227"/>
      <c r="H759" s="227"/>
      <c r="I759" s="227"/>
      <c r="J759" s="227"/>
      <c r="K759" s="227"/>
      <c r="L759" s="227"/>
      <c r="M759" s="227"/>
      <c r="N759" s="227"/>
      <c r="O759" s="227"/>
      <c r="P759" s="227"/>
      <c r="Q759" s="227"/>
      <c r="R759" s="227"/>
      <c r="S759" s="227"/>
      <c r="T759" s="227"/>
      <c r="U759" s="227"/>
      <c r="V759" s="227"/>
      <c r="W759" s="227"/>
      <c r="X759" s="227"/>
      <c r="Y759" s="227"/>
      <c r="Z759" s="227"/>
    </row>
    <row r="760" spans="1:26" ht="14.25">
      <c r="A760" s="236"/>
      <c r="B760" s="227"/>
      <c r="C760" s="227"/>
      <c r="D760" s="227"/>
      <c r="E760" s="227"/>
      <c r="F760" s="227"/>
      <c r="G760" s="227"/>
      <c r="H760" s="227"/>
      <c r="I760" s="227"/>
      <c r="J760" s="227"/>
      <c r="K760" s="227"/>
      <c r="L760" s="227"/>
      <c r="M760" s="227"/>
      <c r="N760" s="227"/>
      <c r="O760" s="227"/>
      <c r="P760" s="227"/>
      <c r="Q760" s="227"/>
      <c r="R760" s="227"/>
      <c r="S760" s="227"/>
      <c r="T760" s="227"/>
      <c r="U760" s="227"/>
      <c r="V760" s="227"/>
      <c r="W760" s="227"/>
      <c r="X760" s="227"/>
      <c r="Y760" s="227"/>
      <c r="Z760" s="227"/>
    </row>
    <row r="761" spans="1:26" ht="14.25">
      <c r="A761" s="236"/>
      <c r="B761" s="227"/>
      <c r="C761" s="227"/>
      <c r="D761" s="227"/>
      <c r="E761" s="227"/>
      <c r="F761" s="227"/>
      <c r="G761" s="227"/>
      <c r="H761" s="227"/>
      <c r="I761" s="227"/>
      <c r="J761" s="227"/>
      <c r="K761" s="227"/>
      <c r="L761" s="227"/>
      <c r="M761" s="227"/>
      <c r="N761" s="227"/>
      <c r="O761" s="227"/>
      <c r="P761" s="227"/>
      <c r="Q761" s="227"/>
      <c r="R761" s="227"/>
      <c r="S761" s="227"/>
      <c r="T761" s="227"/>
      <c r="U761" s="227"/>
      <c r="V761" s="227"/>
      <c r="W761" s="227"/>
      <c r="X761" s="227"/>
      <c r="Y761" s="227"/>
      <c r="Z761" s="227"/>
    </row>
    <row r="762" spans="1:26" ht="14.25">
      <c r="A762" s="236"/>
      <c r="B762" s="227"/>
      <c r="C762" s="227"/>
      <c r="D762" s="227"/>
      <c r="E762" s="227"/>
      <c r="F762" s="227"/>
      <c r="G762" s="227"/>
      <c r="H762" s="227"/>
      <c r="I762" s="227"/>
      <c r="J762" s="227"/>
      <c r="K762" s="227"/>
      <c r="L762" s="227"/>
      <c r="M762" s="227"/>
      <c r="N762" s="227"/>
      <c r="O762" s="227"/>
      <c r="P762" s="227"/>
      <c r="Q762" s="227"/>
      <c r="R762" s="227"/>
      <c r="S762" s="227"/>
      <c r="T762" s="227"/>
      <c r="U762" s="227"/>
      <c r="V762" s="227"/>
      <c r="W762" s="227"/>
      <c r="X762" s="227"/>
      <c r="Y762" s="227"/>
      <c r="Z762" s="227"/>
    </row>
    <row r="763" spans="1:26" ht="14.25">
      <c r="A763" s="236"/>
      <c r="B763" s="227"/>
      <c r="C763" s="227"/>
      <c r="D763" s="227"/>
      <c r="E763" s="227"/>
      <c r="F763" s="227"/>
      <c r="G763" s="227"/>
      <c r="H763" s="227"/>
      <c r="I763" s="227"/>
      <c r="J763" s="227"/>
      <c r="K763" s="227"/>
      <c r="L763" s="227"/>
      <c r="M763" s="227"/>
      <c r="N763" s="227"/>
      <c r="O763" s="227"/>
      <c r="P763" s="227"/>
      <c r="Q763" s="227"/>
      <c r="R763" s="227"/>
      <c r="S763" s="227"/>
      <c r="T763" s="227"/>
      <c r="U763" s="227"/>
      <c r="V763" s="227"/>
      <c r="W763" s="227"/>
      <c r="X763" s="227"/>
      <c r="Y763" s="227"/>
      <c r="Z763" s="227"/>
    </row>
    <row r="764" spans="1:26" ht="14.25">
      <c r="A764" s="236"/>
      <c r="B764" s="227"/>
      <c r="C764" s="227"/>
      <c r="D764" s="227"/>
      <c r="E764" s="227"/>
      <c r="F764" s="227"/>
      <c r="G764" s="227"/>
      <c r="H764" s="227"/>
      <c r="I764" s="227"/>
      <c r="J764" s="227"/>
      <c r="K764" s="227"/>
      <c r="L764" s="227"/>
      <c r="M764" s="227"/>
      <c r="N764" s="227"/>
      <c r="O764" s="227"/>
      <c r="P764" s="227"/>
      <c r="Q764" s="227"/>
      <c r="R764" s="227"/>
      <c r="S764" s="227"/>
      <c r="T764" s="227"/>
      <c r="U764" s="227"/>
      <c r="V764" s="227"/>
      <c r="W764" s="227"/>
      <c r="X764" s="227"/>
      <c r="Y764" s="227"/>
      <c r="Z764" s="227"/>
    </row>
    <row r="765" spans="1:26" ht="14.25">
      <c r="A765" s="236"/>
      <c r="B765" s="227"/>
      <c r="C765" s="227"/>
      <c r="D765" s="227"/>
      <c r="E765" s="227"/>
      <c r="F765" s="227"/>
      <c r="G765" s="227"/>
      <c r="H765" s="227"/>
      <c r="I765" s="227"/>
      <c r="J765" s="227"/>
      <c r="K765" s="227"/>
      <c r="L765" s="227"/>
      <c r="M765" s="227"/>
      <c r="N765" s="227"/>
      <c r="O765" s="227"/>
      <c r="P765" s="227"/>
      <c r="Q765" s="227"/>
      <c r="R765" s="227"/>
      <c r="S765" s="227"/>
      <c r="T765" s="227"/>
      <c r="U765" s="227"/>
      <c r="V765" s="227"/>
      <c r="W765" s="227"/>
      <c r="X765" s="227"/>
      <c r="Y765" s="227"/>
      <c r="Z765" s="227"/>
    </row>
    <row r="766" spans="1:26" ht="14.25">
      <c r="A766" s="236"/>
      <c r="B766" s="227"/>
      <c r="C766" s="227"/>
      <c r="D766" s="227"/>
      <c r="E766" s="227"/>
      <c r="F766" s="227"/>
      <c r="G766" s="227"/>
      <c r="H766" s="227"/>
      <c r="I766" s="227"/>
      <c r="J766" s="227"/>
      <c r="K766" s="227"/>
      <c r="L766" s="227"/>
      <c r="M766" s="227"/>
      <c r="N766" s="227"/>
      <c r="O766" s="227"/>
      <c r="P766" s="227"/>
      <c r="Q766" s="227"/>
      <c r="R766" s="227"/>
      <c r="S766" s="227"/>
      <c r="T766" s="227"/>
      <c r="U766" s="227"/>
      <c r="V766" s="227"/>
      <c r="W766" s="227"/>
      <c r="X766" s="227"/>
      <c r="Y766" s="227"/>
      <c r="Z766" s="227"/>
    </row>
    <row r="767" spans="1:26" ht="14.25">
      <c r="A767" s="236"/>
      <c r="B767" s="227"/>
      <c r="C767" s="227"/>
      <c r="D767" s="227"/>
      <c r="E767" s="227"/>
      <c r="F767" s="227"/>
      <c r="G767" s="227"/>
      <c r="H767" s="227"/>
      <c r="I767" s="227"/>
      <c r="J767" s="227"/>
      <c r="K767" s="227"/>
      <c r="L767" s="227"/>
      <c r="M767" s="227"/>
      <c r="N767" s="227"/>
      <c r="O767" s="227"/>
      <c r="P767" s="227"/>
      <c r="Q767" s="227"/>
      <c r="R767" s="227"/>
      <c r="S767" s="227"/>
      <c r="T767" s="227"/>
      <c r="U767" s="227"/>
      <c r="V767" s="227"/>
      <c r="W767" s="227"/>
      <c r="X767" s="227"/>
      <c r="Y767" s="227"/>
      <c r="Z767" s="227"/>
    </row>
    <row r="768" spans="1:26" ht="14.25">
      <c r="A768" s="236"/>
      <c r="B768" s="227"/>
      <c r="C768" s="227"/>
      <c r="D768" s="227"/>
      <c r="E768" s="227"/>
      <c r="F768" s="227"/>
      <c r="G768" s="227"/>
      <c r="H768" s="227"/>
      <c r="I768" s="227"/>
      <c r="J768" s="227"/>
      <c r="K768" s="227"/>
      <c r="L768" s="227"/>
      <c r="M768" s="227"/>
      <c r="N768" s="227"/>
      <c r="O768" s="227"/>
      <c r="P768" s="227"/>
      <c r="Q768" s="227"/>
      <c r="R768" s="227"/>
      <c r="S768" s="227"/>
      <c r="T768" s="227"/>
      <c r="U768" s="227"/>
      <c r="V768" s="227"/>
      <c r="W768" s="227"/>
      <c r="X768" s="227"/>
      <c r="Y768" s="227"/>
      <c r="Z768" s="227"/>
    </row>
    <row r="769" spans="1:26" ht="14.25">
      <c r="A769" s="236"/>
      <c r="B769" s="227"/>
      <c r="C769" s="227"/>
      <c r="D769" s="227"/>
      <c r="E769" s="227"/>
      <c r="F769" s="227"/>
      <c r="G769" s="227"/>
      <c r="H769" s="227"/>
      <c r="I769" s="227"/>
      <c r="J769" s="227"/>
      <c r="K769" s="227"/>
      <c r="L769" s="227"/>
      <c r="M769" s="227"/>
      <c r="N769" s="227"/>
      <c r="O769" s="227"/>
      <c r="P769" s="227"/>
      <c r="Q769" s="227"/>
      <c r="R769" s="227"/>
      <c r="S769" s="227"/>
      <c r="T769" s="227"/>
      <c r="U769" s="227"/>
      <c r="V769" s="227"/>
      <c r="W769" s="227"/>
      <c r="X769" s="227"/>
      <c r="Y769" s="227"/>
      <c r="Z769" s="227"/>
    </row>
    <row r="770" spans="1:26" ht="14.25">
      <c r="A770" s="236"/>
      <c r="B770" s="227"/>
      <c r="C770" s="227"/>
      <c r="D770" s="227"/>
      <c r="E770" s="227"/>
      <c r="F770" s="227"/>
      <c r="G770" s="227"/>
      <c r="H770" s="227"/>
      <c r="I770" s="227"/>
      <c r="J770" s="227"/>
      <c r="K770" s="227"/>
      <c r="L770" s="227"/>
      <c r="M770" s="227"/>
      <c r="N770" s="227"/>
      <c r="O770" s="227"/>
      <c r="P770" s="227"/>
      <c r="Q770" s="227"/>
      <c r="R770" s="227"/>
      <c r="S770" s="227"/>
      <c r="T770" s="227"/>
      <c r="U770" s="227"/>
      <c r="V770" s="227"/>
      <c r="W770" s="227"/>
      <c r="X770" s="227"/>
      <c r="Y770" s="227"/>
      <c r="Z770" s="227"/>
    </row>
    <row r="771" spans="1:26" ht="14.25">
      <c r="A771" s="236"/>
      <c r="B771" s="227"/>
      <c r="C771" s="227"/>
      <c r="D771" s="227"/>
      <c r="E771" s="227"/>
      <c r="F771" s="227"/>
      <c r="G771" s="227"/>
      <c r="H771" s="227"/>
      <c r="I771" s="227"/>
      <c r="J771" s="227"/>
      <c r="K771" s="227"/>
      <c r="L771" s="227"/>
      <c r="M771" s="227"/>
      <c r="N771" s="227"/>
      <c r="O771" s="227"/>
      <c r="P771" s="227"/>
      <c r="Q771" s="227"/>
      <c r="R771" s="227"/>
      <c r="S771" s="227"/>
      <c r="T771" s="227"/>
      <c r="U771" s="227"/>
      <c r="V771" s="227"/>
      <c r="W771" s="227"/>
      <c r="X771" s="227"/>
      <c r="Y771" s="227"/>
      <c r="Z771" s="227"/>
    </row>
    <row r="772" spans="1:26" ht="14.25">
      <c r="A772" s="236"/>
      <c r="B772" s="227"/>
      <c r="C772" s="227"/>
      <c r="D772" s="227"/>
      <c r="E772" s="227"/>
      <c r="F772" s="227"/>
      <c r="G772" s="227"/>
      <c r="H772" s="227"/>
      <c r="I772" s="227"/>
      <c r="J772" s="227"/>
      <c r="K772" s="227"/>
      <c r="L772" s="227"/>
      <c r="M772" s="227"/>
      <c r="N772" s="227"/>
      <c r="O772" s="227"/>
      <c r="P772" s="227"/>
      <c r="Q772" s="227"/>
      <c r="R772" s="227"/>
      <c r="S772" s="227"/>
      <c r="T772" s="227"/>
      <c r="U772" s="227"/>
      <c r="V772" s="227"/>
      <c r="W772" s="227"/>
      <c r="X772" s="227"/>
      <c r="Y772" s="227"/>
      <c r="Z772" s="227"/>
    </row>
    <row r="773" spans="1:26" ht="14.25">
      <c r="A773" s="236"/>
      <c r="B773" s="227"/>
      <c r="C773" s="227"/>
      <c r="D773" s="227"/>
      <c r="E773" s="227"/>
      <c r="F773" s="227"/>
      <c r="G773" s="227"/>
      <c r="H773" s="227"/>
      <c r="I773" s="227"/>
      <c r="J773" s="227"/>
      <c r="K773" s="227"/>
      <c r="L773" s="227"/>
      <c r="M773" s="227"/>
      <c r="N773" s="227"/>
      <c r="O773" s="227"/>
      <c r="P773" s="227"/>
      <c r="Q773" s="227"/>
      <c r="R773" s="227"/>
      <c r="S773" s="227"/>
      <c r="T773" s="227"/>
      <c r="U773" s="227"/>
      <c r="V773" s="227"/>
      <c r="W773" s="227"/>
      <c r="X773" s="227"/>
      <c r="Y773" s="227"/>
      <c r="Z773" s="227"/>
    </row>
    <row r="774" spans="1:26" ht="14.25">
      <c r="A774" s="236"/>
      <c r="B774" s="227"/>
      <c r="C774" s="227"/>
      <c r="D774" s="227"/>
      <c r="E774" s="227"/>
      <c r="F774" s="227"/>
      <c r="G774" s="227"/>
      <c r="H774" s="227"/>
      <c r="I774" s="227"/>
      <c r="J774" s="227"/>
      <c r="K774" s="227"/>
      <c r="L774" s="227"/>
      <c r="M774" s="227"/>
      <c r="N774" s="227"/>
      <c r="O774" s="227"/>
      <c r="P774" s="227"/>
      <c r="Q774" s="227"/>
      <c r="R774" s="227"/>
      <c r="S774" s="227"/>
      <c r="T774" s="227"/>
      <c r="U774" s="227"/>
      <c r="V774" s="227"/>
      <c r="W774" s="227"/>
      <c r="X774" s="227"/>
      <c r="Y774" s="227"/>
      <c r="Z774" s="227"/>
    </row>
    <row r="775" spans="1:26" ht="14.25">
      <c r="A775" s="236"/>
      <c r="B775" s="227"/>
      <c r="C775" s="227"/>
      <c r="D775" s="227"/>
      <c r="E775" s="227"/>
      <c r="F775" s="227"/>
      <c r="G775" s="227"/>
      <c r="H775" s="227"/>
      <c r="I775" s="227"/>
      <c r="J775" s="227"/>
      <c r="K775" s="227"/>
      <c r="L775" s="227"/>
      <c r="M775" s="227"/>
      <c r="N775" s="227"/>
      <c r="O775" s="227"/>
      <c r="P775" s="227"/>
      <c r="Q775" s="227"/>
      <c r="R775" s="227"/>
      <c r="S775" s="227"/>
      <c r="T775" s="227"/>
      <c r="U775" s="227"/>
      <c r="V775" s="227"/>
      <c r="W775" s="227"/>
      <c r="X775" s="227"/>
      <c r="Y775" s="227"/>
      <c r="Z775" s="227"/>
    </row>
    <row r="776" spans="1:26" ht="14.25">
      <c r="A776" s="236"/>
      <c r="B776" s="227"/>
      <c r="C776" s="227"/>
      <c r="D776" s="227"/>
      <c r="E776" s="227"/>
      <c r="F776" s="227"/>
      <c r="G776" s="227"/>
      <c r="H776" s="227"/>
      <c r="I776" s="227"/>
      <c r="J776" s="227"/>
      <c r="K776" s="227"/>
      <c r="L776" s="227"/>
      <c r="M776" s="227"/>
      <c r="N776" s="227"/>
      <c r="O776" s="227"/>
      <c r="P776" s="227"/>
      <c r="Q776" s="227"/>
      <c r="R776" s="227"/>
      <c r="S776" s="227"/>
      <c r="T776" s="227"/>
      <c r="U776" s="227"/>
      <c r="V776" s="227"/>
      <c r="W776" s="227"/>
      <c r="X776" s="227"/>
      <c r="Y776" s="227"/>
      <c r="Z776" s="227"/>
    </row>
    <row r="777" spans="1:26" ht="14.25">
      <c r="A777" s="236"/>
      <c r="B777" s="227"/>
      <c r="C777" s="227"/>
      <c r="D777" s="227"/>
      <c r="E777" s="227"/>
      <c r="F777" s="227"/>
      <c r="G777" s="227"/>
      <c r="H777" s="227"/>
      <c r="I777" s="227"/>
      <c r="J777" s="227"/>
      <c r="K777" s="227"/>
      <c r="L777" s="227"/>
      <c r="M777" s="227"/>
      <c r="N777" s="227"/>
      <c r="O777" s="227"/>
      <c r="P777" s="227"/>
      <c r="Q777" s="227"/>
      <c r="R777" s="227"/>
      <c r="S777" s="227"/>
      <c r="T777" s="227"/>
      <c r="U777" s="227"/>
      <c r="V777" s="227"/>
      <c r="W777" s="227"/>
      <c r="X777" s="227"/>
      <c r="Y777" s="227"/>
      <c r="Z777" s="227"/>
    </row>
    <row r="778" spans="1:26" ht="14.25">
      <c r="A778" s="236"/>
      <c r="B778" s="227"/>
      <c r="C778" s="227"/>
      <c r="D778" s="227"/>
      <c r="E778" s="227"/>
      <c r="F778" s="227"/>
      <c r="G778" s="227"/>
      <c r="H778" s="227"/>
      <c r="I778" s="227"/>
      <c r="J778" s="227"/>
      <c r="K778" s="227"/>
      <c r="L778" s="227"/>
      <c r="M778" s="227"/>
      <c r="N778" s="227"/>
      <c r="O778" s="227"/>
      <c r="P778" s="227"/>
      <c r="Q778" s="227"/>
      <c r="R778" s="227"/>
      <c r="S778" s="227"/>
      <c r="T778" s="227"/>
      <c r="U778" s="227"/>
      <c r="V778" s="227"/>
      <c r="W778" s="227"/>
      <c r="X778" s="227"/>
      <c r="Y778" s="227"/>
      <c r="Z778" s="227"/>
    </row>
    <row r="779" spans="1:26" ht="14.25">
      <c r="A779" s="236"/>
      <c r="B779" s="227"/>
      <c r="C779" s="227"/>
      <c r="D779" s="227"/>
      <c r="E779" s="227"/>
      <c r="F779" s="227"/>
      <c r="G779" s="227"/>
      <c r="H779" s="227"/>
      <c r="I779" s="227"/>
      <c r="J779" s="227"/>
      <c r="K779" s="227"/>
      <c r="L779" s="227"/>
      <c r="M779" s="227"/>
      <c r="N779" s="227"/>
      <c r="O779" s="227"/>
      <c r="P779" s="227"/>
      <c r="Q779" s="227"/>
      <c r="R779" s="227"/>
      <c r="S779" s="227"/>
      <c r="T779" s="227"/>
      <c r="U779" s="227"/>
      <c r="V779" s="227"/>
      <c r="W779" s="227"/>
      <c r="X779" s="227"/>
      <c r="Y779" s="227"/>
      <c r="Z779" s="227"/>
    </row>
    <row r="780" spans="1:26" ht="14.25">
      <c r="A780" s="236"/>
      <c r="B780" s="227"/>
      <c r="C780" s="227"/>
      <c r="D780" s="227"/>
      <c r="E780" s="227"/>
      <c r="F780" s="227"/>
      <c r="G780" s="227"/>
      <c r="H780" s="227"/>
      <c r="I780" s="227"/>
      <c r="J780" s="227"/>
      <c r="K780" s="227"/>
      <c r="L780" s="227"/>
      <c r="M780" s="227"/>
      <c r="N780" s="227"/>
      <c r="O780" s="227"/>
      <c r="P780" s="227"/>
      <c r="Q780" s="227"/>
      <c r="R780" s="227"/>
      <c r="S780" s="227"/>
      <c r="T780" s="227"/>
      <c r="U780" s="227"/>
      <c r="V780" s="227"/>
      <c r="W780" s="227"/>
      <c r="X780" s="227"/>
      <c r="Y780" s="227"/>
      <c r="Z780" s="227"/>
    </row>
    <row r="781" spans="1:26" ht="14.25">
      <c r="A781" s="236"/>
      <c r="B781" s="227"/>
      <c r="C781" s="227"/>
      <c r="D781" s="227"/>
      <c r="E781" s="227"/>
      <c r="F781" s="227"/>
      <c r="G781" s="227"/>
      <c r="H781" s="227"/>
      <c r="I781" s="227"/>
      <c r="J781" s="227"/>
      <c r="K781" s="227"/>
      <c r="L781" s="227"/>
      <c r="M781" s="227"/>
      <c r="N781" s="227"/>
      <c r="O781" s="227"/>
      <c r="P781" s="227"/>
      <c r="Q781" s="227"/>
      <c r="R781" s="227"/>
      <c r="S781" s="227"/>
      <c r="T781" s="227"/>
      <c r="U781" s="227"/>
      <c r="V781" s="227"/>
      <c r="W781" s="227"/>
      <c r="X781" s="227"/>
      <c r="Y781" s="227"/>
      <c r="Z781" s="227"/>
    </row>
    <row r="782" spans="1:26" ht="14.25">
      <c r="A782" s="236"/>
      <c r="B782" s="227"/>
      <c r="C782" s="227"/>
      <c r="D782" s="227"/>
      <c r="E782" s="227"/>
      <c r="F782" s="227"/>
      <c r="G782" s="227"/>
      <c r="H782" s="227"/>
      <c r="I782" s="227"/>
      <c r="J782" s="227"/>
      <c r="K782" s="227"/>
      <c r="L782" s="227"/>
      <c r="M782" s="227"/>
      <c r="N782" s="227"/>
      <c r="O782" s="227"/>
      <c r="P782" s="227"/>
      <c r="Q782" s="227"/>
      <c r="R782" s="227"/>
      <c r="S782" s="227"/>
      <c r="T782" s="227"/>
      <c r="U782" s="227"/>
      <c r="V782" s="227"/>
      <c r="W782" s="227"/>
      <c r="X782" s="227"/>
      <c r="Y782" s="227"/>
      <c r="Z782" s="227"/>
    </row>
    <row r="783" spans="1:26" ht="14.25">
      <c r="A783" s="236"/>
      <c r="B783" s="227"/>
      <c r="C783" s="227"/>
      <c r="D783" s="227"/>
      <c r="E783" s="227"/>
      <c r="F783" s="227"/>
      <c r="G783" s="227"/>
      <c r="H783" s="227"/>
      <c r="I783" s="227"/>
      <c r="J783" s="227"/>
      <c r="K783" s="227"/>
      <c r="L783" s="227"/>
      <c r="M783" s="227"/>
      <c r="N783" s="227"/>
      <c r="O783" s="227"/>
      <c r="P783" s="227"/>
      <c r="Q783" s="227"/>
      <c r="R783" s="227"/>
      <c r="S783" s="227"/>
      <c r="T783" s="227"/>
      <c r="U783" s="227"/>
      <c r="V783" s="227"/>
      <c r="W783" s="227"/>
      <c r="X783" s="227"/>
      <c r="Y783" s="227"/>
      <c r="Z783" s="227"/>
    </row>
    <row r="784" spans="1:26" ht="14.25">
      <c r="A784" s="236"/>
      <c r="B784" s="227"/>
      <c r="C784" s="227"/>
      <c r="D784" s="227"/>
      <c r="E784" s="227"/>
      <c r="F784" s="227"/>
      <c r="G784" s="227"/>
      <c r="H784" s="227"/>
      <c r="I784" s="227"/>
      <c r="J784" s="227"/>
      <c r="K784" s="227"/>
      <c r="L784" s="227"/>
      <c r="M784" s="227"/>
      <c r="N784" s="227"/>
      <c r="O784" s="227"/>
      <c r="P784" s="227"/>
      <c r="Q784" s="227"/>
      <c r="R784" s="227"/>
      <c r="S784" s="227"/>
      <c r="T784" s="227"/>
      <c r="U784" s="227"/>
      <c r="V784" s="227"/>
      <c r="W784" s="227"/>
      <c r="X784" s="227"/>
      <c r="Y784" s="227"/>
      <c r="Z784" s="227"/>
    </row>
    <row r="785" spans="1:26" ht="14.25">
      <c r="A785" s="236"/>
      <c r="B785" s="227"/>
      <c r="C785" s="227"/>
      <c r="D785" s="227"/>
      <c r="E785" s="227"/>
      <c r="F785" s="227"/>
      <c r="G785" s="227"/>
      <c r="H785" s="227"/>
      <c r="I785" s="227"/>
      <c r="J785" s="227"/>
      <c r="K785" s="227"/>
      <c r="L785" s="227"/>
      <c r="M785" s="227"/>
      <c r="N785" s="227"/>
      <c r="O785" s="227"/>
      <c r="P785" s="227"/>
      <c r="Q785" s="227"/>
      <c r="R785" s="227"/>
      <c r="S785" s="227"/>
      <c r="T785" s="227"/>
      <c r="U785" s="227"/>
      <c r="V785" s="227"/>
      <c r="W785" s="227"/>
      <c r="X785" s="227"/>
      <c r="Y785" s="227"/>
      <c r="Z785" s="227"/>
    </row>
    <row r="786" spans="1:26" ht="14.25">
      <c r="A786" s="236"/>
      <c r="B786" s="227"/>
      <c r="C786" s="227"/>
      <c r="D786" s="227"/>
      <c r="E786" s="227"/>
      <c r="F786" s="227"/>
      <c r="G786" s="227"/>
      <c r="H786" s="227"/>
      <c r="I786" s="227"/>
      <c r="J786" s="227"/>
      <c r="K786" s="227"/>
      <c r="L786" s="227"/>
      <c r="M786" s="227"/>
      <c r="N786" s="227"/>
      <c r="O786" s="227"/>
      <c r="P786" s="227"/>
      <c r="Q786" s="227"/>
      <c r="R786" s="227"/>
      <c r="S786" s="227"/>
      <c r="T786" s="227"/>
      <c r="U786" s="227"/>
      <c r="V786" s="227"/>
      <c r="W786" s="227"/>
      <c r="X786" s="227"/>
      <c r="Y786" s="227"/>
      <c r="Z786" s="227"/>
    </row>
    <row r="787" spans="1:26" ht="14.25">
      <c r="A787" s="236"/>
      <c r="B787" s="227"/>
      <c r="C787" s="227"/>
      <c r="D787" s="227"/>
      <c r="E787" s="227"/>
      <c r="F787" s="227"/>
      <c r="G787" s="227"/>
      <c r="H787" s="227"/>
      <c r="I787" s="227"/>
      <c r="J787" s="227"/>
      <c r="K787" s="227"/>
      <c r="L787" s="227"/>
      <c r="M787" s="227"/>
      <c r="N787" s="227"/>
      <c r="O787" s="227"/>
      <c r="P787" s="227"/>
      <c r="Q787" s="227"/>
      <c r="R787" s="227"/>
      <c r="S787" s="227"/>
      <c r="T787" s="227"/>
      <c r="U787" s="227"/>
      <c r="V787" s="227"/>
      <c r="W787" s="227"/>
      <c r="X787" s="227"/>
      <c r="Y787" s="227"/>
      <c r="Z787" s="227"/>
    </row>
    <row r="788" spans="1:26" ht="14.25">
      <c r="A788" s="236"/>
      <c r="B788" s="227"/>
      <c r="C788" s="227"/>
      <c r="D788" s="227"/>
      <c r="E788" s="227"/>
      <c r="F788" s="227"/>
      <c r="G788" s="227"/>
      <c r="H788" s="227"/>
      <c r="I788" s="227"/>
      <c r="J788" s="227"/>
      <c r="K788" s="227"/>
      <c r="L788" s="227"/>
      <c r="M788" s="227"/>
      <c r="N788" s="227"/>
      <c r="O788" s="227"/>
      <c r="P788" s="227"/>
      <c r="Q788" s="227"/>
      <c r="R788" s="227"/>
      <c r="S788" s="227"/>
      <c r="T788" s="227"/>
      <c r="U788" s="227"/>
      <c r="V788" s="227"/>
      <c r="W788" s="227"/>
      <c r="X788" s="227"/>
      <c r="Y788" s="227"/>
      <c r="Z788" s="227"/>
    </row>
    <row r="789" spans="1:26" ht="14.25">
      <c r="A789" s="236"/>
      <c r="B789" s="227"/>
      <c r="C789" s="227"/>
      <c r="D789" s="227"/>
      <c r="E789" s="227"/>
      <c r="F789" s="227"/>
      <c r="G789" s="227"/>
      <c r="H789" s="227"/>
      <c r="I789" s="227"/>
      <c r="J789" s="227"/>
      <c r="K789" s="227"/>
      <c r="L789" s="227"/>
      <c r="M789" s="227"/>
      <c r="N789" s="227"/>
      <c r="O789" s="227"/>
      <c r="P789" s="227"/>
      <c r="Q789" s="227"/>
      <c r="R789" s="227"/>
      <c r="S789" s="227"/>
      <c r="T789" s="227"/>
      <c r="U789" s="227"/>
      <c r="V789" s="227"/>
      <c r="W789" s="227"/>
      <c r="X789" s="227"/>
      <c r="Y789" s="227"/>
      <c r="Z789" s="227"/>
    </row>
    <row r="790" spans="1:26" ht="14.25">
      <c r="A790" s="236"/>
      <c r="B790" s="227"/>
      <c r="C790" s="227"/>
      <c r="D790" s="227"/>
      <c r="E790" s="227"/>
      <c r="F790" s="227"/>
      <c r="G790" s="227"/>
      <c r="H790" s="227"/>
      <c r="I790" s="227"/>
      <c r="J790" s="227"/>
      <c r="K790" s="227"/>
      <c r="L790" s="227"/>
      <c r="M790" s="227"/>
      <c r="N790" s="227"/>
      <c r="O790" s="227"/>
      <c r="P790" s="227"/>
      <c r="Q790" s="227"/>
      <c r="R790" s="227"/>
      <c r="S790" s="227"/>
      <c r="T790" s="227"/>
      <c r="U790" s="227"/>
      <c r="V790" s="227"/>
      <c r="W790" s="227"/>
      <c r="X790" s="227"/>
      <c r="Y790" s="227"/>
      <c r="Z790" s="227"/>
    </row>
    <row r="791" spans="1:26" ht="14.25">
      <c r="A791" s="236"/>
      <c r="B791" s="227"/>
      <c r="C791" s="227"/>
      <c r="D791" s="227"/>
      <c r="E791" s="227"/>
      <c r="F791" s="227"/>
      <c r="G791" s="227"/>
      <c r="H791" s="227"/>
      <c r="I791" s="227"/>
      <c r="J791" s="227"/>
      <c r="K791" s="227"/>
      <c r="L791" s="227"/>
      <c r="M791" s="227"/>
      <c r="N791" s="227"/>
      <c r="O791" s="227"/>
      <c r="P791" s="227"/>
      <c r="Q791" s="227"/>
      <c r="R791" s="227"/>
      <c r="S791" s="227"/>
      <c r="T791" s="227"/>
      <c r="U791" s="227"/>
      <c r="V791" s="227"/>
      <c r="W791" s="227"/>
      <c r="X791" s="227"/>
      <c r="Y791" s="227"/>
      <c r="Z791" s="227"/>
    </row>
    <row r="792" spans="1:26" ht="14.25">
      <c r="A792" s="236"/>
      <c r="B792" s="227"/>
      <c r="C792" s="227"/>
      <c r="D792" s="227"/>
      <c r="E792" s="227"/>
      <c r="F792" s="227"/>
      <c r="G792" s="227"/>
      <c r="H792" s="227"/>
      <c r="I792" s="227"/>
      <c r="J792" s="227"/>
      <c r="K792" s="227"/>
      <c r="L792" s="227"/>
      <c r="M792" s="227"/>
      <c r="N792" s="227"/>
      <c r="O792" s="227"/>
      <c r="P792" s="227"/>
      <c r="Q792" s="227"/>
      <c r="R792" s="227"/>
      <c r="S792" s="227"/>
      <c r="T792" s="227"/>
      <c r="U792" s="227"/>
      <c r="V792" s="227"/>
      <c r="W792" s="227"/>
      <c r="X792" s="227"/>
      <c r="Y792" s="227"/>
      <c r="Z792" s="227"/>
    </row>
    <row r="793" spans="1:26" ht="14.25">
      <c r="A793" s="236"/>
      <c r="B793" s="227"/>
      <c r="C793" s="227"/>
      <c r="D793" s="227"/>
      <c r="E793" s="227"/>
      <c r="F793" s="227"/>
      <c r="G793" s="227"/>
      <c r="H793" s="227"/>
      <c r="I793" s="227"/>
      <c r="J793" s="227"/>
      <c r="K793" s="227"/>
      <c r="L793" s="227"/>
      <c r="M793" s="227"/>
      <c r="N793" s="227"/>
      <c r="O793" s="227"/>
      <c r="P793" s="227"/>
      <c r="Q793" s="227"/>
      <c r="R793" s="227"/>
      <c r="S793" s="227"/>
      <c r="T793" s="227"/>
      <c r="U793" s="227"/>
      <c r="V793" s="227"/>
      <c r="W793" s="227"/>
      <c r="X793" s="227"/>
      <c r="Y793" s="227"/>
      <c r="Z793" s="227"/>
    </row>
    <row r="794" spans="1:26" ht="14.25">
      <c r="A794" s="236"/>
      <c r="B794" s="227"/>
      <c r="C794" s="227"/>
      <c r="D794" s="227"/>
      <c r="E794" s="227"/>
      <c r="F794" s="227"/>
      <c r="G794" s="227"/>
      <c r="H794" s="227"/>
      <c r="I794" s="227"/>
      <c r="J794" s="227"/>
      <c r="K794" s="227"/>
      <c r="L794" s="227"/>
      <c r="M794" s="227"/>
      <c r="N794" s="227"/>
      <c r="O794" s="227"/>
      <c r="P794" s="227"/>
      <c r="Q794" s="227"/>
      <c r="R794" s="227"/>
      <c r="S794" s="227"/>
      <c r="T794" s="227"/>
      <c r="U794" s="227"/>
      <c r="V794" s="227"/>
      <c r="W794" s="227"/>
      <c r="X794" s="227"/>
      <c r="Y794" s="227"/>
      <c r="Z794" s="227"/>
    </row>
    <row r="795" spans="1:26" ht="14.25">
      <c r="A795" s="236"/>
      <c r="B795" s="227"/>
      <c r="C795" s="227"/>
      <c r="D795" s="227"/>
      <c r="E795" s="227"/>
      <c r="F795" s="227"/>
      <c r="G795" s="227"/>
      <c r="H795" s="227"/>
      <c r="I795" s="227"/>
      <c r="J795" s="227"/>
      <c r="K795" s="227"/>
      <c r="L795" s="227"/>
      <c r="M795" s="227"/>
      <c r="N795" s="227"/>
      <c r="O795" s="227"/>
      <c r="P795" s="227"/>
      <c r="Q795" s="227"/>
      <c r="R795" s="227"/>
      <c r="S795" s="227"/>
      <c r="T795" s="227"/>
      <c r="U795" s="227"/>
      <c r="V795" s="227"/>
      <c r="W795" s="227"/>
      <c r="X795" s="227"/>
      <c r="Y795" s="227"/>
      <c r="Z795" s="227"/>
    </row>
    <row r="796" spans="1:26" ht="14.25">
      <c r="A796" s="236"/>
      <c r="B796" s="227"/>
      <c r="C796" s="227"/>
      <c r="D796" s="227"/>
      <c r="E796" s="227"/>
      <c r="F796" s="227"/>
      <c r="G796" s="227"/>
      <c r="H796" s="227"/>
      <c r="I796" s="227"/>
      <c r="J796" s="227"/>
      <c r="K796" s="227"/>
      <c r="L796" s="227"/>
      <c r="M796" s="227"/>
      <c r="N796" s="227"/>
      <c r="O796" s="227"/>
      <c r="P796" s="227"/>
      <c r="Q796" s="227"/>
      <c r="R796" s="227"/>
      <c r="S796" s="227"/>
      <c r="T796" s="227"/>
      <c r="U796" s="227"/>
      <c r="V796" s="227"/>
      <c r="W796" s="227"/>
      <c r="X796" s="227"/>
      <c r="Y796" s="227"/>
      <c r="Z796" s="227"/>
    </row>
    <row r="797" spans="1:26" ht="14.25">
      <c r="A797" s="236"/>
      <c r="B797" s="227"/>
      <c r="C797" s="227"/>
      <c r="D797" s="227"/>
      <c r="E797" s="227"/>
      <c r="F797" s="227"/>
      <c r="G797" s="227"/>
      <c r="H797" s="227"/>
      <c r="I797" s="227"/>
      <c r="J797" s="227"/>
      <c r="K797" s="227"/>
      <c r="L797" s="227"/>
      <c r="M797" s="227"/>
      <c r="N797" s="227"/>
      <c r="O797" s="227"/>
      <c r="P797" s="227"/>
      <c r="Q797" s="227"/>
      <c r="R797" s="227"/>
      <c r="S797" s="227"/>
      <c r="T797" s="227"/>
      <c r="U797" s="227"/>
      <c r="V797" s="227"/>
      <c r="W797" s="227"/>
      <c r="X797" s="227"/>
      <c r="Y797" s="227"/>
      <c r="Z797" s="227"/>
    </row>
    <row r="798" spans="1:26" ht="14.25">
      <c r="A798" s="236"/>
      <c r="B798" s="227"/>
      <c r="C798" s="227"/>
      <c r="D798" s="227"/>
      <c r="E798" s="227"/>
      <c r="F798" s="227"/>
      <c r="G798" s="227"/>
      <c r="H798" s="227"/>
      <c r="I798" s="227"/>
      <c r="J798" s="227"/>
      <c r="K798" s="227"/>
      <c r="L798" s="227"/>
      <c r="M798" s="227"/>
      <c r="N798" s="227"/>
      <c r="O798" s="227"/>
      <c r="P798" s="227"/>
      <c r="Q798" s="227"/>
      <c r="R798" s="227"/>
      <c r="S798" s="227"/>
      <c r="T798" s="227"/>
      <c r="U798" s="227"/>
      <c r="V798" s="227"/>
      <c r="W798" s="227"/>
      <c r="X798" s="227"/>
      <c r="Y798" s="227"/>
      <c r="Z798" s="227"/>
    </row>
    <row r="799" spans="1:26" ht="14.25">
      <c r="A799" s="236"/>
      <c r="B799" s="227"/>
      <c r="C799" s="227"/>
      <c r="D799" s="227"/>
      <c r="E799" s="227"/>
      <c r="F799" s="227"/>
      <c r="G799" s="227"/>
      <c r="H799" s="227"/>
      <c r="I799" s="227"/>
      <c r="J799" s="227"/>
      <c r="K799" s="227"/>
      <c r="L799" s="227"/>
      <c r="M799" s="227"/>
      <c r="N799" s="227"/>
      <c r="O799" s="227"/>
      <c r="P799" s="227"/>
      <c r="Q799" s="227"/>
      <c r="R799" s="227"/>
      <c r="S799" s="227"/>
      <c r="T799" s="227"/>
      <c r="U799" s="227"/>
      <c r="V799" s="227"/>
      <c r="W799" s="227"/>
      <c r="X799" s="227"/>
      <c r="Y799" s="227"/>
      <c r="Z799" s="227"/>
    </row>
    <row r="800" spans="1:26" ht="14.25">
      <c r="A800" s="236"/>
      <c r="B800" s="227"/>
      <c r="C800" s="227"/>
      <c r="D800" s="227"/>
      <c r="E800" s="227"/>
      <c r="F800" s="227"/>
      <c r="G800" s="227"/>
      <c r="H800" s="227"/>
      <c r="I800" s="227"/>
      <c r="J800" s="227"/>
      <c r="K800" s="227"/>
      <c r="L800" s="227"/>
      <c r="M800" s="227"/>
      <c r="N800" s="227"/>
      <c r="O800" s="227"/>
      <c r="P800" s="227"/>
      <c r="Q800" s="227"/>
      <c r="R800" s="227"/>
      <c r="S800" s="227"/>
      <c r="T800" s="227"/>
      <c r="U800" s="227"/>
      <c r="V800" s="227"/>
      <c r="W800" s="227"/>
      <c r="X800" s="227"/>
      <c r="Y800" s="227"/>
      <c r="Z800" s="227"/>
    </row>
    <row r="801" spans="1:26" ht="14.25">
      <c r="A801" s="236"/>
      <c r="B801" s="227"/>
      <c r="C801" s="227"/>
      <c r="D801" s="227"/>
      <c r="E801" s="227"/>
      <c r="F801" s="227"/>
      <c r="G801" s="227"/>
      <c r="H801" s="227"/>
      <c r="I801" s="227"/>
      <c r="J801" s="227"/>
      <c r="K801" s="227"/>
      <c r="L801" s="227"/>
      <c r="M801" s="227"/>
      <c r="N801" s="227"/>
      <c r="O801" s="227"/>
      <c r="P801" s="227"/>
      <c r="Q801" s="227"/>
      <c r="R801" s="227"/>
      <c r="S801" s="227"/>
      <c r="T801" s="227"/>
      <c r="U801" s="227"/>
      <c r="V801" s="227"/>
      <c r="W801" s="227"/>
      <c r="X801" s="227"/>
      <c r="Y801" s="227"/>
      <c r="Z801" s="227"/>
    </row>
    <row r="802" spans="1:26" ht="14.25">
      <c r="A802" s="236"/>
      <c r="B802" s="227"/>
      <c r="C802" s="227"/>
      <c r="D802" s="227"/>
      <c r="E802" s="227"/>
      <c r="F802" s="227"/>
      <c r="G802" s="227"/>
      <c r="H802" s="227"/>
      <c r="I802" s="227"/>
      <c r="J802" s="227"/>
      <c r="K802" s="227"/>
      <c r="L802" s="227"/>
      <c r="M802" s="227"/>
      <c r="N802" s="227"/>
      <c r="O802" s="227"/>
      <c r="P802" s="227"/>
      <c r="Q802" s="227"/>
      <c r="R802" s="227"/>
      <c r="S802" s="227"/>
      <c r="T802" s="227"/>
      <c r="U802" s="227"/>
      <c r="V802" s="227"/>
      <c r="W802" s="227"/>
      <c r="X802" s="227"/>
      <c r="Y802" s="227"/>
      <c r="Z802" s="227"/>
    </row>
    <row r="803" spans="1:26" ht="14.25">
      <c r="A803" s="236"/>
      <c r="B803" s="227"/>
      <c r="C803" s="227"/>
      <c r="D803" s="227"/>
      <c r="E803" s="227"/>
      <c r="F803" s="227"/>
      <c r="G803" s="227"/>
      <c r="H803" s="227"/>
      <c r="I803" s="227"/>
      <c r="J803" s="227"/>
      <c r="K803" s="227"/>
      <c r="L803" s="227"/>
      <c r="M803" s="227"/>
      <c r="N803" s="227"/>
      <c r="O803" s="227"/>
      <c r="P803" s="227"/>
      <c r="Q803" s="227"/>
      <c r="R803" s="227"/>
      <c r="S803" s="227"/>
      <c r="T803" s="227"/>
      <c r="U803" s="227"/>
      <c r="V803" s="227"/>
      <c r="W803" s="227"/>
      <c r="X803" s="227"/>
      <c r="Y803" s="227"/>
      <c r="Z803" s="227"/>
    </row>
    <row r="804" spans="1:26" ht="14.25">
      <c r="A804" s="236"/>
      <c r="B804" s="227"/>
      <c r="C804" s="227"/>
      <c r="D804" s="227"/>
      <c r="E804" s="227"/>
      <c r="F804" s="227"/>
      <c r="G804" s="227"/>
      <c r="H804" s="227"/>
      <c r="I804" s="227"/>
      <c r="J804" s="227"/>
      <c r="K804" s="227"/>
      <c r="L804" s="227"/>
      <c r="M804" s="227"/>
      <c r="N804" s="227"/>
      <c r="O804" s="227"/>
      <c r="P804" s="227"/>
      <c r="Q804" s="227"/>
      <c r="R804" s="227"/>
      <c r="S804" s="227"/>
      <c r="T804" s="227"/>
      <c r="U804" s="227"/>
      <c r="V804" s="227"/>
      <c r="W804" s="227"/>
      <c r="X804" s="227"/>
      <c r="Y804" s="227"/>
      <c r="Z804" s="227"/>
    </row>
    <row r="805" spans="1:26" ht="14.25">
      <c r="A805" s="236"/>
      <c r="B805" s="227"/>
      <c r="C805" s="227"/>
      <c r="D805" s="227"/>
      <c r="E805" s="227"/>
      <c r="F805" s="227"/>
      <c r="G805" s="227"/>
      <c r="H805" s="227"/>
      <c r="I805" s="227"/>
      <c r="J805" s="227"/>
      <c r="K805" s="227"/>
      <c r="L805" s="227"/>
      <c r="M805" s="227"/>
      <c r="N805" s="227"/>
      <c r="O805" s="227"/>
      <c r="P805" s="227"/>
      <c r="Q805" s="227"/>
      <c r="R805" s="227"/>
      <c r="S805" s="227"/>
      <c r="T805" s="227"/>
      <c r="U805" s="227"/>
      <c r="V805" s="227"/>
      <c r="W805" s="227"/>
      <c r="X805" s="227"/>
      <c r="Y805" s="227"/>
      <c r="Z805" s="227"/>
    </row>
    <row r="806" spans="1:26" ht="14.25">
      <c r="A806" s="236"/>
      <c r="B806" s="227"/>
      <c r="C806" s="227"/>
      <c r="D806" s="227"/>
      <c r="E806" s="227"/>
      <c r="F806" s="227"/>
      <c r="G806" s="227"/>
      <c r="H806" s="227"/>
      <c r="I806" s="227"/>
      <c r="J806" s="227"/>
      <c r="K806" s="227"/>
      <c r="L806" s="227"/>
      <c r="M806" s="227"/>
      <c r="N806" s="227"/>
      <c r="O806" s="227"/>
      <c r="P806" s="227"/>
      <c r="Q806" s="227"/>
      <c r="R806" s="227"/>
      <c r="S806" s="227"/>
      <c r="T806" s="227"/>
      <c r="U806" s="227"/>
      <c r="V806" s="227"/>
      <c r="W806" s="227"/>
      <c r="X806" s="227"/>
      <c r="Y806" s="227"/>
      <c r="Z806" s="227"/>
    </row>
    <row r="807" spans="1:26" ht="14.25">
      <c r="A807" s="236"/>
      <c r="B807" s="227"/>
      <c r="C807" s="227"/>
      <c r="D807" s="227"/>
      <c r="E807" s="227"/>
      <c r="F807" s="227"/>
      <c r="G807" s="227"/>
      <c r="H807" s="227"/>
      <c r="I807" s="227"/>
      <c r="J807" s="227"/>
      <c r="K807" s="227"/>
      <c r="L807" s="227"/>
      <c r="M807" s="227"/>
      <c r="N807" s="227"/>
      <c r="O807" s="227"/>
      <c r="P807" s="227"/>
      <c r="Q807" s="227"/>
      <c r="R807" s="227"/>
      <c r="S807" s="227"/>
      <c r="T807" s="227"/>
      <c r="U807" s="227"/>
      <c r="V807" s="227"/>
      <c r="W807" s="227"/>
      <c r="X807" s="227"/>
      <c r="Y807" s="227"/>
      <c r="Z807" s="227"/>
    </row>
    <row r="808" spans="1:26" ht="14.25">
      <c r="A808" s="236"/>
      <c r="B808" s="227"/>
      <c r="C808" s="227"/>
      <c r="D808" s="227"/>
      <c r="E808" s="227"/>
      <c r="F808" s="227"/>
      <c r="G808" s="227"/>
      <c r="H808" s="227"/>
      <c r="I808" s="227"/>
      <c r="J808" s="227"/>
      <c r="K808" s="227"/>
      <c r="L808" s="227"/>
      <c r="M808" s="227"/>
      <c r="N808" s="227"/>
      <c r="O808" s="227"/>
      <c r="P808" s="227"/>
      <c r="Q808" s="227"/>
      <c r="R808" s="227"/>
      <c r="S808" s="227"/>
      <c r="T808" s="227"/>
      <c r="U808" s="227"/>
      <c r="V808" s="227"/>
      <c r="W808" s="227"/>
      <c r="X808" s="227"/>
      <c r="Y808" s="227"/>
      <c r="Z808" s="227"/>
    </row>
    <row r="809" spans="1:26" ht="14.25">
      <c r="A809" s="236"/>
      <c r="B809" s="227"/>
      <c r="C809" s="227"/>
      <c r="D809" s="227"/>
      <c r="E809" s="227"/>
      <c r="F809" s="227"/>
      <c r="G809" s="227"/>
      <c r="H809" s="227"/>
      <c r="I809" s="227"/>
      <c r="J809" s="227"/>
      <c r="K809" s="227"/>
      <c r="L809" s="227"/>
      <c r="M809" s="227"/>
      <c r="N809" s="227"/>
      <c r="O809" s="227"/>
      <c r="P809" s="227"/>
      <c r="Q809" s="227"/>
      <c r="R809" s="227"/>
      <c r="S809" s="227"/>
      <c r="T809" s="227"/>
      <c r="U809" s="227"/>
      <c r="V809" s="227"/>
      <c r="W809" s="227"/>
      <c r="X809" s="227"/>
      <c r="Y809" s="227"/>
      <c r="Z809" s="227"/>
    </row>
    <row r="810" spans="1:26" ht="14.25">
      <c r="A810" s="236"/>
      <c r="B810" s="227"/>
      <c r="C810" s="227"/>
      <c r="D810" s="227"/>
      <c r="E810" s="227"/>
      <c r="F810" s="227"/>
      <c r="G810" s="227"/>
      <c r="H810" s="227"/>
      <c r="I810" s="227"/>
      <c r="J810" s="227"/>
      <c r="K810" s="227"/>
      <c r="L810" s="227"/>
      <c r="M810" s="227"/>
      <c r="N810" s="227"/>
      <c r="O810" s="227"/>
      <c r="P810" s="227"/>
      <c r="Q810" s="227"/>
      <c r="R810" s="227"/>
      <c r="S810" s="227"/>
      <c r="T810" s="227"/>
      <c r="U810" s="227"/>
      <c r="V810" s="227"/>
      <c r="W810" s="227"/>
      <c r="X810" s="227"/>
      <c r="Y810" s="227"/>
      <c r="Z810" s="227"/>
    </row>
    <row r="811" spans="1:26" ht="14.25">
      <c r="A811" s="236"/>
      <c r="B811" s="227"/>
      <c r="C811" s="227"/>
      <c r="D811" s="227"/>
      <c r="E811" s="227"/>
      <c r="F811" s="227"/>
      <c r="G811" s="227"/>
      <c r="H811" s="227"/>
      <c r="I811" s="227"/>
      <c r="J811" s="227"/>
      <c r="K811" s="227"/>
      <c r="L811" s="227"/>
      <c r="M811" s="227"/>
      <c r="N811" s="227"/>
      <c r="O811" s="227"/>
      <c r="P811" s="227"/>
      <c r="Q811" s="227"/>
      <c r="R811" s="227"/>
      <c r="S811" s="227"/>
      <c r="T811" s="227"/>
      <c r="U811" s="227"/>
      <c r="V811" s="227"/>
      <c r="W811" s="227"/>
      <c r="X811" s="227"/>
      <c r="Y811" s="227"/>
      <c r="Z811" s="227"/>
    </row>
    <row r="812" spans="1:26" ht="14.25">
      <c r="A812" s="236"/>
      <c r="B812" s="227"/>
      <c r="C812" s="227"/>
      <c r="D812" s="227"/>
      <c r="E812" s="227"/>
      <c r="F812" s="227"/>
      <c r="G812" s="227"/>
      <c r="H812" s="227"/>
      <c r="I812" s="227"/>
      <c r="J812" s="227"/>
      <c r="K812" s="227"/>
      <c r="L812" s="227"/>
      <c r="M812" s="227"/>
      <c r="N812" s="227"/>
      <c r="O812" s="227"/>
      <c r="P812" s="227"/>
      <c r="Q812" s="227"/>
      <c r="R812" s="227"/>
      <c r="S812" s="227"/>
      <c r="T812" s="227"/>
      <c r="U812" s="227"/>
      <c r="V812" s="227"/>
      <c r="W812" s="227"/>
      <c r="X812" s="227"/>
      <c r="Y812" s="227"/>
      <c r="Z812" s="227"/>
    </row>
    <row r="813" spans="1:26" ht="14.25">
      <c r="A813" s="236"/>
      <c r="B813" s="227"/>
      <c r="C813" s="227"/>
      <c r="D813" s="227"/>
      <c r="E813" s="227"/>
      <c r="F813" s="227"/>
      <c r="G813" s="227"/>
      <c r="H813" s="227"/>
      <c r="I813" s="227"/>
      <c r="J813" s="227"/>
      <c r="K813" s="227"/>
      <c r="L813" s="227"/>
      <c r="M813" s="227"/>
      <c r="N813" s="227"/>
      <c r="O813" s="227"/>
      <c r="P813" s="227"/>
      <c r="Q813" s="227"/>
      <c r="R813" s="227"/>
      <c r="S813" s="227"/>
      <c r="T813" s="227"/>
      <c r="U813" s="227"/>
      <c r="V813" s="227"/>
      <c r="W813" s="227"/>
      <c r="X813" s="227"/>
      <c r="Y813" s="227"/>
      <c r="Z813" s="227"/>
    </row>
    <row r="814" spans="1:26" ht="14.25">
      <c r="A814" s="236"/>
      <c r="B814" s="227"/>
      <c r="C814" s="227"/>
      <c r="D814" s="227"/>
      <c r="E814" s="227"/>
      <c r="F814" s="227"/>
      <c r="G814" s="227"/>
      <c r="H814" s="227"/>
      <c r="I814" s="227"/>
      <c r="J814" s="227"/>
      <c r="K814" s="227"/>
      <c r="L814" s="227"/>
      <c r="M814" s="227"/>
      <c r="N814" s="227"/>
      <c r="O814" s="227"/>
      <c r="P814" s="227"/>
      <c r="Q814" s="227"/>
      <c r="R814" s="227"/>
      <c r="S814" s="227"/>
      <c r="T814" s="227"/>
      <c r="U814" s="227"/>
      <c r="V814" s="227"/>
      <c r="W814" s="227"/>
      <c r="X814" s="227"/>
      <c r="Y814" s="227"/>
      <c r="Z814" s="227"/>
    </row>
    <row r="815" spans="1:26" ht="14.25">
      <c r="A815" s="236"/>
      <c r="B815" s="227"/>
      <c r="C815" s="227"/>
      <c r="D815" s="227"/>
      <c r="E815" s="227"/>
      <c r="F815" s="227"/>
      <c r="G815" s="227"/>
      <c r="H815" s="227"/>
      <c r="I815" s="227"/>
      <c r="J815" s="227"/>
      <c r="K815" s="227"/>
      <c r="L815" s="227"/>
      <c r="M815" s="227"/>
      <c r="N815" s="227"/>
      <c r="O815" s="227"/>
      <c r="P815" s="227"/>
      <c r="Q815" s="227"/>
      <c r="R815" s="227"/>
      <c r="S815" s="227"/>
      <c r="T815" s="227"/>
      <c r="U815" s="227"/>
      <c r="V815" s="227"/>
      <c r="W815" s="227"/>
      <c r="X815" s="227"/>
      <c r="Y815" s="227"/>
      <c r="Z815" s="227"/>
    </row>
    <row r="816" spans="1:26" ht="14.25">
      <c r="A816" s="236"/>
      <c r="B816" s="227"/>
      <c r="C816" s="227"/>
      <c r="D816" s="227"/>
      <c r="E816" s="227"/>
      <c r="F816" s="227"/>
      <c r="G816" s="227"/>
      <c r="H816" s="227"/>
      <c r="I816" s="227"/>
      <c r="J816" s="227"/>
      <c r="K816" s="227"/>
      <c r="L816" s="227"/>
      <c r="M816" s="227"/>
      <c r="N816" s="227"/>
      <c r="O816" s="227"/>
      <c r="P816" s="227"/>
      <c r="Q816" s="227"/>
      <c r="R816" s="227"/>
      <c r="S816" s="227"/>
      <c r="T816" s="227"/>
      <c r="U816" s="227"/>
      <c r="V816" s="227"/>
      <c r="W816" s="227"/>
      <c r="X816" s="227"/>
      <c r="Y816" s="227"/>
      <c r="Z816" s="227"/>
    </row>
    <row r="817" spans="1:26" ht="14.25">
      <c r="A817" s="236"/>
      <c r="B817" s="227"/>
      <c r="C817" s="227"/>
      <c r="D817" s="227"/>
      <c r="E817" s="227"/>
      <c r="F817" s="227"/>
      <c r="G817" s="227"/>
      <c r="H817" s="227"/>
      <c r="I817" s="227"/>
      <c r="J817" s="227"/>
      <c r="K817" s="227"/>
      <c r="L817" s="227"/>
      <c r="M817" s="227"/>
      <c r="N817" s="227"/>
      <c r="O817" s="227"/>
      <c r="P817" s="227"/>
      <c r="Q817" s="227"/>
      <c r="R817" s="227"/>
      <c r="S817" s="227"/>
      <c r="T817" s="227"/>
      <c r="U817" s="227"/>
      <c r="V817" s="227"/>
      <c r="W817" s="227"/>
      <c r="X817" s="227"/>
      <c r="Y817" s="227"/>
      <c r="Z817" s="227"/>
    </row>
    <row r="818" spans="1:26" ht="14.25">
      <c r="A818" s="236"/>
      <c r="B818" s="227"/>
      <c r="C818" s="227"/>
      <c r="D818" s="227"/>
      <c r="E818" s="227"/>
      <c r="F818" s="227"/>
      <c r="G818" s="227"/>
      <c r="H818" s="227"/>
      <c r="I818" s="227"/>
      <c r="J818" s="227"/>
      <c r="K818" s="227"/>
      <c r="L818" s="227"/>
      <c r="M818" s="227"/>
      <c r="N818" s="227"/>
      <c r="O818" s="227"/>
      <c r="P818" s="227"/>
      <c r="Q818" s="227"/>
      <c r="R818" s="227"/>
      <c r="S818" s="227"/>
      <c r="T818" s="227"/>
      <c r="U818" s="227"/>
      <c r="V818" s="227"/>
      <c r="W818" s="227"/>
      <c r="X818" s="227"/>
      <c r="Y818" s="227"/>
      <c r="Z818" s="227"/>
    </row>
    <row r="819" spans="1:26" ht="14.25">
      <c r="A819" s="236"/>
      <c r="B819" s="227"/>
      <c r="C819" s="227"/>
      <c r="D819" s="227"/>
      <c r="E819" s="227"/>
      <c r="F819" s="227"/>
      <c r="G819" s="227"/>
      <c r="H819" s="227"/>
      <c r="I819" s="227"/>
      <c r="J819" s="227"/>
      <c r="K819" s="227"/>
      <c r="L819" s="227"/>
      <c r="M819" s="227"/>
      <c r="N819" s="227"/>
      <c r="O819" s="227"/>
      <c r="P819" s="227"/>
      <c r="Q819" s="227"/>
      <c r="R819" s="227"/>
      <c r="S819" s="227"/>
      <c r="T819" s="227"/>
      <c r="U819" s="227"/>
      <c r="V819" s="227"/>
      <c r="W819" s="227"/>
      <c r="X819" s="227"/>
      <c r="Y819" s="227"/>
      <c r="Z819" s="227"/>
    </row>
    <row r="820" spans="1:26" ht="14.25">
      <c r="A820" s="236"/>
      <c r="B820" s="227"/>
      <c r="C820" s="227"/>
      <c r="D820" s="227"/>
      <c r="E820" s="227"/>
      <c r="F820" s="227"/>
      <c r="G820" s="227"/>
      <c r="H820" s="227"/>
      <c r="I820" s="227"/>
      <c r="J820" s="227"/>
      <c r="K820" s="227"/>
      <c r="L820" s="227"/>
      <c r="M820" s="227"/>
      <c r="N820" s="227"/>
      <c r="O820" s="227"/>
      <c r="P820" s="227"/>
      <c r="Q820" s="227"/>
      <c r="R820" s="227"/>
      <c r="S820" s="227"/>
      <c r="T820" s="227"/>
      <c r="U820" s="227"/>
      <c r="V820" s="227"/>
      <c r="W820" s="227"/>
      <c r="X820" s="227"/>
      <c r="Y820" s="227"/>
      <c r="Z820" s="227"/>
    </row>
    <row r="821" spans="1:26" ht="14.25">
      <c r="A821" s="236"/>
      <c r="B821" s="227"/>
      <c r="C821" s="227"/>
      <c r="D821" s="227"/>
      <c r="E821" s="227"/>
      <c r="F821" s="227"/>
      <c r="G821" s="227"/>
      <c r="H821" s="227"/>
      <c r="I821" s="227"/>
      <c r="J821" s="227"/>
      <c r="K821" s="227"/>
      <c r="L821" s="227"/>
      <c r="M821" s="227"/>
      <c r="N821" s="227"/>
      <c r="O821" s="227"/>
      <c r="P821" s="227"/>
      <c r="Q821" s="227"/>
      <c r="R821" s="227"/>
      <c r="S821" s="227"/>
      <c r="T821" s="227"/>
      <c r="U821" s="227"/>
      <c r="V821" s="227"/>
      <c r="W821" s="227"/>
      <c r="X821" s="227"/>
      <c r="Y821" s="227"/>
      <c r="Z821" s="227"/>
    </row>
    <row r="822" spans="1:26" ht="14.25">
      <c r="A822" s="236"/>
      <c r="B822" s="227"/>
      <c r="C822" s="227"/>
      <c r="D822" s="227"/>
      <c r="E822" s="227"/>
      <c r="F822" s="227"/>
      <c r="G822" s="227"/>
      <c r="H822" s="227"/>
      <c r="I822" s="227"/>
      <c r="J822" s="227"/>
      <c r="K822" s="227"/>
      <c r="L822" s="227"/>
      <c r="M822" s="227"/>
      <c r="N822" s="227"/>
      <c r="O822" s="227"/>
      <c r="P822" s="227"/>
      <c r="Q822" s="227"/>
      <c r="R822" s="227"/>
      <c r="S822" s="227"/>
      <c r="T822" s="227"/>
      <c r="U822" s="227"/>
      <c r="V822" s="227"/>
      <c r="W822" s="227"/>
      <c r="X822" s="227"/>
      <c r="Y822" s="227"/>
      <c r="Z822" s="227"/>
    </row>
    <row r="823" spans="1:26" ht="14.25">
      <c r="A823" s="236"/>
      <c r="B823" s="227"/>
      <c r="C823" s="227"/>
      <c r="D823" s="227"/>
      <c r="E823" s="227"/>
      <c r="F823" s="227"/>
      <c r="G823" s="227"/>
      <c r="H823" s="227"/>
      <c r="I823" s="227"/>
      <c r="J823" s="227"/>
      <c r="K823" s="227"/>
      <c r="L823" s="227"/>
      <c r="M823" s="227"/>
      <c r="N823" s="227"/>
      <c r="O823" s="227"/>
      <c r="P823" s="227"/>
      <c r="Q823" s="227"/>
      <c r="R823" s="227"/>
      <c r="S823" s="227"/>
      <c r="T823" s="227"/>
      <c r="U823" s="227"/>
      <c r="V823" s="227"/>
      <c r="W823" s="227"/>
      <c r="X823" s="227"/>
      <c r="Y823" s="227"/>
      <c r="Z823" s="227"/>
    </row>
    <row r="824" spans="1:26" ht="14.25">
      <c r="A824" s="236"/>
      <c r="B824" s="227"/>
      <c r="C824" s="227"/>
      <c r="D824" s="227"/>
      <c r="E824" s="227"/>
      <c r="F824" s="227"/>
      <c r="G824" s="227"/>
      <c r="H824" s="227"/>
      <c r="I824" s="227"/>
      <c r="J824" s="227"/>
      <c r="K824" s="227"/>
      <c r="L824" s="227"/>
      <c r="M824" s="227"/>
      <c r="N824" s="227"/>
      <c r="O824" s="227"/>
      <c r="P824" s="227"/>
      <c r="Q824" s="227"/>
      <c r="R824" s="227"/>
      <c r="S824" s="227"/>
      <c r="T824" s="227"/>
      <c r="U824" s="227"/>
      <c r="V824" s="227"/>
      <c r="W824" s="227"/>
      <c r="X824" s="227"/>
      <c r="Y824" s="227"/>
      <c r="Z824" s="227"/>
    </row>
    <row r="825" spans="1:26" ht="14.25">
      <c r="A825" s="236"/>
      <c r="B825" s="227"/>
      <c r="C825" s="227"/>
      <c r="D825" s="227"/>
      <c r="E825" s="227"/>
      <c r="F825" s="227"/>
      <c r="G825" s="227"/>
      <c r="H825" s="227"/>
      <c r="I825" s="227"/>
      <c r="J825" s="227"/>
      <c r="K825" s="227"/>
      <c r="L825" s="227"/>
      <c r="M825" s="227"/>
      <c r="N825" s="227"/>
      <c r="O825" s="227"/>
      <c r="P825" s="227"/>
      <c r="Q825" s="227"/>
      <c r="R825" s="227"/>
      <c r="S825" s="227"/>
      <c r="T825" s="227"/>
      <c r="U825" s="227"/>
      <c r="V825" s="227"/>
      <c r="W825" s="227"/>
      <c r="X825" s="227"/>
      <c r="Y825" s="227"/>
      <c r="Z825" s="227"/>
    </row>
    <row r="826" spans="1:26" ht="14.25">
      <c r="A826" s="236"/>
      <c r="B826" s="227"/>
      <c r="C826" s="227"/>
      <c r="D826" s="227"/>
      <c r="E826" s="227"/>
      <c r="F826" s="227"/>
      <c r="G826" s="227"/>
      <c r="H826" s="227"/>
      <c r="I826" s="227"/>
      <c r="J826" s="227"/>
      <c r="K826" s="227"/>
      <c r="L826" s="227"/>
      <c r="M826" s="227"/>
      <c r="N826" s="227"/>
      <c r="O826" s="227"/>
      <c r="P826" s="227"/>
      <c r="Q826" s="227"/>
      <c r="R826" s="227"/>
      <c r="S826" s="227"/>
      <c r="T826" s="227"/>
      <c r="U826" s="227"/>
      <c r="V826" s="227"/>
      <c r="W826" s="227"/>
      <c r="X826" s="227"/>
      <c r="Y826" s="227"/>
      <c r="Z826" s="227"/>
    </row>
    <row r="827" spans="1:26" ht="14.25">
      <c r="A827" s="236"/>
      <c r="B827" s="227"/>
      <c r="C827" s="227"/>
      <c r="D827" s="227"/>
      <c r="E827" s="227"/>
      <c r="F827" s="227"/>
      <c r="G827" s="227"/>
      <c r="H827" s="227"/>
      <c r="I827" s="227"/>
      <c r="J827" s="227"/>
      <c r="K827" s="227"/>
      <c r="L827" s="227"/>
      <c r="M827" s="227"/>
      <c r="N827" s="227"/>
      <c r="O827" s="227"/>
      <c r="P827" s="227"/>
      <c r="Q827" s="227"/>
      <c r="R827" s="227"/>
      <c r="S827" s="227"/>
      <c r="T827" s="227"/>
      <c r="U827" s="227"/>
      <c r="V827" s="227"/>
      <c r="W827" s="227"/>
      <c r="X827" s="227"/>
      <c r="Y827" s="227"/>
      <c r="Z827" s="227"/>
    </row>
    <row r="828" spans="1:26" ht="14.25">
      <c r="A828" s="236"/>
      <c r="B828" s="227"/>
      <c r="C828" s="227"/>
      <c r="D828" s="227"/>
      <c r="E828" s="227"/>
      <c r="F828" s="227"/>
      <c r="G828" s="227"/>
      <c r="H828" s="227"/>
      <c r="I828" s="227"/>
      <c r="J828" s="227"/>
      <c r="K828" s="227"/>
      <c r="L828" s="227"/>
      <c r="M828" s="227"/>
      <c r="N828" s="227"/>
      <c r="O828" s="227"/>
      <c r="P828" s="227"/>
      <c r="Q828" s="227"/>
      <c r="R828" s="227"/>
      <c r="S828" s="227"/>
      <c r="T828" s="227"/>
      <c r="U828" s="227"/>
      <c r="V828" s="227"/>
      <c r="W828" s="227"/>
      <c r="X828" s="227"/>
      <c r="Y828" s="227"/>
      <c r="Z828" s="227"/>
    </row>
    <row r="829" spans="1:26" ht="14.25">
      <c r="A829" s="236"/>
      <c r="B829" s="227"/>
      <c r="C829" s="227"/>
      <c r="D829" s="227"/>
      <c r="E829" s="227"/>
      <c r="F829" s="227"/>
      <c r="G829" s="227"/>
      <c r="H829" s="227"/>
      <c r="I829" s="227"/>
      <c r="J829" s="227"/>
      <c r="K829" s="227"/>
      <c r="L829" s="227"/>
      <c r="M829" s="227"/>
      <c r="N829" s="227"/>
      <c r="O829" s="227"/>
      <c r="P829" s="227"/>
      <c r="Q829" s="227"/>
      <c r="R829" s="227"/>
      <c r="S829" s="227"/>
      <c r="T829" s="227"/>
      <c r="U829" s="227"/>
      <c r="V829" s="227"/>
      <c r="W829" s="227"/>
      <c r="X829" s="227"/>
      <c r="Y829" s="227"/>
      <c r="Z829" s="227"/>
    </row>
    <row r="830" spans="1:26" ht="14.25">
      <c r="A830" s="236"/>
      <c r="B830" s="227"/>
      <c r="C830" s="227"/>
      <c r="D830" s="227"/>
      <c r="E830" s="227"/>
      <c r="F830" s="227"/>
      <c r="G830" s="227"/>
      <c r="H830" s="227"/>
      <c r="I830" s="227"/>
      <c r="J830" s="227"/>
      <c r="K830" s="227"/>
      <c r="L830" s="227"/>
      <c r="M830" s="227"/>
      <c r="N830" s="227"/>
      <c r="O830" s="227"/>
      <c r="P830" s="227"/>
      <c r="Q830" s="227"/>
      <c r="R830" s="227"/>
      <c r="S830" s="227"/>
      <c r="T830" s="227"/>
      <c r="U830" s="227"/>
      <c r="V830" s="227"/>
      <c r="W830" s="227"/>
      <c r="X830" s="227"/>
      <c r="Y830" s="227"/>
      <c r="Z830" s="227"/>
    </row>
    <row r="831" spans="1:26" ht="14.25">
      <c r="A831" s="236"/>
      <c r="B831" s="227"/>
      <c r="C831" s="227"/>
      <c r="D831" s="227"/>
      <c r="E831" s="227"/>
      <c r="F831" s="227"/>
      <c r="G831" s="227"/>
      <c r="H831" s="227"/>
      <c r="I831" s="227"/>
      <c r="J831" s="227"/>
      <c r="K831" s="227"/>
      <c r="L831" s="227"/>
      <c r="M831" s="227"/>
      <c r="N831" s="227"/>
      <c r="O831" s="227"/>
      <c r="P831" s="227"/>
      <c r="Q831" s="227"/>
      <c r="R831" s="227"/>
      <c r="S831" s="227"/>
      <c r="T831" s="227"/>
      <c r="U831" s="227"/>
      <c r="V831" s="227"/>
      <c r="W831" s="227"/>
      <c r="X831" s="227"/>
      <c r="Y831" s="227"/>
      <c r="Z831" s="227"/>
    </row>
    <row r="832" spans="1:26" ht="14.25">
      <c r="A832" s="236"/>
      <c r="B832" s="227"/>
      <c r="C832" s="227"/>
      <c r="D832" s="227"/>
      <c r="E832" s="227"/>
      <c r="F832" s="227"/>
      <c r="G832" s="227"/>
      <c r="H832" s="227"/>
      <c r="I832" s="227"/>
      <c r="J832" s="227"/>
      <c r="K832" s="227"/>
      <c r="L832" s="227"/>
      <c r="M832" s="227"/>
      <c r="N832" s="227"/>
      <c r="O832" s="227"/>
      <c r="P832" s="227"/>
      <c r="Q832" s="227"/>
      <c r="R832" s="227"/>
      <c r="S832" s="227"/>
      <c r="T832" s="227"/>
      <c r="U832" s="227"/>
      <c r="V832" s="227"/>
      <c r="W832" s="227"/>
      <c r="X832" s="227"/>
      <c r="Y832" s="227"/>
      <c r="Z832" s="227"/>
    </row>
    <row r="833" spans="1:26" ht="14.25">
      <c r="A833" s="236"/>
      <c r="B833" s="227"/>
      <c r="C833" s="227"/>
      <c r="D833" s="227"/>
      <c r="E833" s="227"/>
      <c r="F833" s="227"/>
      <c r="G833" s="227"/>
      <c r="H833" s="227"/>
      <c r="I833" s="227"/>
      <c r="J833" s="227"/>
      <c r="K833" s="227"/>
      <c r="L833" s="227"/>
      <c r="M833" s="227"/>
      <c r="N833" s="227"/>
      <c r="O833" s="227"/>
      <c r="P833" s="227"/>
      <c r="Q833" s="227"/>
      <c r="R833" s="227"/>
      <c r="S833" s="227"/>
      <c r="T833" s="227"/>
      <c r="U833" s="227"/>
      <c r="V833" s="227"/>
      <c r="W833" s="227"/>
      <c r="X833" s="227"/>
      <c r="Y833" s="227"/>
      <c r="Z833" s="227"/>
    </row>
    <row r="834" spans="1:26" ht="14.25">
      <c r="A834" s="236"/>
      <c r="B834" s="227"/>
      <c r="C834" s="227"/>
      <c r="D834" s="227"/>
      <c r="E834" s="227"/>
      <c r="F834" s="227"/>
      <c r="G834" s="227"/>
      <c r="H834" s="227"/>
      <c r="I834" s="227"/>
      <c r="J834" s="227"/>
      <c r="K834" s="227"/>
      <c r="L834" s="227"/>
      <c r="M834" s="227"/>
      <c r="N834" s="227"/>
      <c r="O834" s="227"/>
      <c r="P834" s="227"/>
      <c r="Q834" s="227"/>
      <c r="R834" s="227"/>
      <c r="S834" s="227"/>
      <c r="T834" s="227"/>
      <c r="U834" s="227"/>
      <c r="V834" s="227"/>
      <c r="W834" s="227"/>
      <c r="X834" s="227"/>
      <c r="Y834" s="227"/>
      <c r="Z834" s="227"/>
    </row>
    <row r="835" spans="1:26" ht="14.25">
      <c r="A835" s="236"/>
      <c r="B835" s="227"/>
      <c r="C835" s="227"/>
      <c r="D835" s="227"/>
      <c r="E835" s="227"/>
      <c r="F835" s="227"/>
      <c r="G835" s="227"/>
      <c r="H835" s="227"/>
      <c r="I835" s="227"/>
      <c r="J835" s="227"/>
      <c r="K835" s="227"/>
      <c r="L835" s="227"/>
      <c r="M835" s="227"/>
      <c r="N835" s="227"/>
      <c r="O835" s="227"/>
      <c r="P835" s="227"/>
      <c r="Q835" s="227"/>
      <c r="R835" s="227"/>
      <c r="S835" s="227"/>
      <c r="T835" s="227"/>
      <c r="U835" s="227"/>
      <c r="V835" s="227"/>
      <c r="W835" s="227"/>
      <c r="X835" s="227"/>
      <c r="Y835" s="227"/>
      <c r="Z835" s="227"/>
    </row>
    <row r="836" spans="1:26" ht="14.25">
      <c r="A836" s="236"/>
      <c r="B836" s="227"/>
      <c r="C836" s="227"/>
      <c r="D836" s="227"/>
      <c r="E836" s="227"/>
      <c r="F836" s="227"/>
      <c r="G836" s="227"/>
      <c r="H836" s="227"/>
      <c r="I836" s="227"/>
      <c r="J836" s="227"/>
      <c r="K836" s="227"/>
      <c r="L836" s="227"/>
      <c r="M836" s="227"/>
      <c r="N836" s="227"/>
      <c r="O836" s="227"/>
      <c r="P836" s="227"/>
      <c r="Q836" s="227"/>
      <c r="R836" s="227"/>
      <c r="S836" s="227"/>
      <c r="T836" s="227"/>
      <c r="U836" s="227"/>
      <c r="V836" s="227"/>
      <c r="W836" s="227"/>
      <c r="X836" s="227"/>
      <c r="Y836" s="227"/>
      <c r="Z836" s="227"/>
    </row>
    <row r="837" spans="1:26" ht="14.25">
      <c r="A837" s="236"/>
      <c r="B837" s="227"/>
      <c r="C837" s="227"/>
      <c r="D837" s="227"/>
      <c r="E837" s="227"/>
      <c r="F837" s="227"/>
      <c r="G837" s="227"/>
      <c r="H837" s="227"/>
      <c r="I837" s="227"/>
      <c r="J837" s="227"/>
      <c r="K837" s="227"/>
      <c r="L837" s="227"/>
      <c r="M837" s="227"/>
      <c r="N837" s="227"/>
      <c r="O837" s="227"/>
      <c r="P837" s="227"/>
      <c r="Q837" s="227"/>
      <c r="R837" s="227"/>
      <c r="S837" s="227"/>
      <c r="T837" s="227"/>
      <c r="U837" s="227"/>
      <c r="V837" s="227"/>
      <c r="W837" s="227"/>
      <c r="X837" s="227"/>
      <c r="Y837" s="227"/>
      <c r="Z837" s="227"/>
    </row>
    <row r="838" spans="1:26" ht="14.25">
      <c r="A838" s="236"/>
      <c r="B838" s="227"/>
      <c r="C838" s="227"/>
      <c r="D838" s="227"/>
      <c r="E838" s="227"/>
      <c r="F838" s="227"/>
      <c r="G838" s="227"/>
      <c r="H838" s="227"/>
      <c r="I838" s="227"/>
      <c r="J838" s="227"/>
      <c r="K838" s="227"/>
      <c r="L838" s="227"/>
      <c r="M838" s="227"/>
      <c r="N838" s="227"/>
      <c r="O838" s="227"/>
      <c r="P838" s="227"/>
      <c r="Q838" s="227"/>
      <c r="R838" s="227"/>
      <c r="S838" s="227"/>
      <c r="T838" s="227"/>
      <c r="U838" s="227"/>
      <c r="V838" s="227"/>
      <c r="W838" s="227"/>
      <c r="X838" s="227"/>
      <c r="Y838" s="227"/>
      <c r="Z838" s="227"/>
    </row>
    <row r="839" spans="1:26" ht="14.25">
      <c r="A839" s="236"/>
      <c r="B839" s="227"/>
      <c r="C839" s="227"/>
      <c r="D839" s="227"/>
      <c r="E839" s="227"/>
      <c r="F839" s="227"/>
      <c r="G839" s="227"/>
      <c r="H839" s="227"/>
      <c r="I839" s="227"/>
      <c r="J839" s="227"/>
      <c r="K839" s="227"/>
      <c r="L839" s="227"/>
      <c r="M839" s="227"/>
      <c r="N839" s="227"/>
      <c r="O839" s="227"/>
      <c r="P839" s="227"/>
      <c r="Q839" s="227"/>
      <c r="R839" s="227"/>
      <c r="S839" s="227"/>
      <c r="T839" s="227"/>
      <c r="U839" s="227"/>
      <c r="V839" s="227"/>
      <c r="W839" s="227"/>
      <c r="X839" s="227"/>
      <c r="Y839" s="227"/>
      <c r="Z839" s="227"/>
    </row>
    <row r="840" spans="1:26" ht="14.25">
      <c r="A840" s="236"/>
      <c r="B840" s="227"/>
      <c r="C840" s="227"/>
      <c r="D840" s="227"/>
      <c r="E840" s="227"/>
      <c r="F840" s="227"/>
      <c r="G840" s="227"/>
      <c r="H840" s="227"/>
      <c r="I840" s="227"/>
      <c r="J840" s="227"/>
      <c r="K840" s="227"/>
      <c r="L840" s="227"/>
      <c r="M840" s="227"/>
      <c r="N840" s="227"/>
      <c r="O840" s="227"/>
      <c r="P840" s="227"/>
      <c r="Q840" s="227"/>
      <c r="R840" s="227"/>
      <c r="S840" s="227"/>
      <c r="T840" s="227"/>
      <c r="U840" s="227"/>
      <c r="V840" s="227"/>
      <c r="W840" s="227"/>
      <c r="X840" s="227"/>
      <c r="Y840" s="227"/>
      <c r="Z840" s="227"/>
    </row>
    <row r="841" spans="1:26" ht="14.25">
      <c r="A841" s="236"/>
      <c r="B841" s="227"/>
      <c r="C841" s="227"/>
      <c r="D841" s="227"/>
      <c r="E841" s="227"/>
      <c r="F841" s="227"/>
      <c r="G841" s="227"/>
      <c r="H841" s="227"/>
      <c r="I841" s="227"/>
      <c r="J841" s="227"/>
      <c r="K841" s="227"/>
      <c r="L841" s="227"/>
      <c r="M841" s="227"/>
      <c r="N841" s="227"/>
      <c r="O841" s="227"/>
      <c r="P841" s="227"/>
      <c r="Q841" s="227"/>
      <c r="R841" s="227"/>
      <c r="S841" s="227"/>
      <c r="T841" s="227"/>
      <c r="U841" s="227"/>
      <c r="V841" s="227"/>
      <c r="W841" s="227"/>
      <c r="X841" s="227"/>
      <c r="Y841" s="227"/>
      <c r="Z841" s="227"/>
    </row>
    <row r="842" spans="1:26" ht="14.25">
      <c r="A842" s="236"/>
      <c r="B842" s="227"/>
      <c r="C842" s="227"/>
      <c r="D842" s="227"/>
      <c r="E842" s="227"/>
      <c r="F842" s="227"/>
      <c r="G842" s="227"/>
      <c r="H842" s="227"/>
      <c r="I842" s="227"/>
      <c r="J842" s="227"/>
      <c r="K842" s="227"/>
      <c r="L842" s="227"/>
      <c r="M842" s="227"/>
      <c r="N842" s="227"/>
      <c r="O842" s="227"/>
      <c r="P842" s="227"/>
      <c r="Q842" s="227"/>
      <c r="R842" s="227"/>
      <c r="S842" s="227"/>
      <c r="T842" s="227"/>
      <c r="U842" s="227"/>
      <c r="V842" s="227"/>
      <c r="W842" s="227"/>
      <c r="X842" s="227"/>
      <c r="Y842" s="227"/>
      <c r="Z842" s="227"/>
    </row>
    <row r="843" spans="1:26" ht="14.25">
      <c r="A843" s="236"/>
      <c r="B843" s="227"/>
      <c r="C843" s="227"/>
      <c r="D843" s="227"/>
      <c r="E843" s="227"/>
      <c r="F843" s="227"/>
      <c r="G843" s="227"/>
      <c r="H843" s="227"/>
      <c r="I843" s="227"/>
      <c r="J843" s="227"/>
      <c r="K843" s="227"/>
      <c r="L843" s="227"/>
      <c r="M843" s="227"/>
      <c r="N843" s="227"/>
      <c r="O843" s="227"/>
      <c r="P843" s="227"/>
      <c r="Q843" s="227"/>
      <c r="R843" s="227"/>
      <c r="S843" s="227"/>
      <c r="T843" s="227"/>
      <c r="U843" s="227"/>
      <c r="V843" s="227"/>
      <c r="W843" s="227"/>
      <c r="X843" s="227"/>
      <c r="Y843" s="227"/>
      <c r="Z843" s="227"/>
    </row>
    <row r="844" spans="1:26" ht="14.25">
      <c r="A844" s="236"/>
      <c r="B844" s="227"/>
      <c r="C844" s="227"/>
      <c r="D844" s="227"/>
      <c r="E844" s="227"/>
      <c r="F844" s="227"/>
      <c r="G844" s="227"/>
      <c r="H844" s="227"/>
      <c r="I844" s="227"/>
      <c r="J844" s="227"/>
      <c r="K844" s="227"/>
      <c r="L844" s="227"/>
      <c r="M844" s="227"/>
      <c r="N844" s="227"/>
      <c r="O844" s="227"/>
      <c r="P844" s="227"/>
      <c r="Q844" s="227"/>
      <c r="R844" s="227"/>
      <c r="S844" s="227"/>
      <c r="T844" s="227"/>
      <c r="U844" s="227"/>
      <c r="V844" s="227"/>
      <c r="W844" s="227"/>
      <c r="X844" s="227"/>
      <c r="Y844" s="227"/>
      <c r="Z844" s="227"/>
    </row>
    <row r="845" spans="1:26" ht="14.25">
      <c r="A845" s="236"/>
      <c r="B845" s="227"/>
      <c r="C845" s="227"/>
      <c r="D845" s="227"/>
      <c r="E845" s="227"/>
      <c r="F845" s="227"/>
      <c r="G845" s="227"/>
      <c r="H845" s="227"/>
      <c r="I845" s="227"/>
      <c r="J845" s="227"/>
      <c r="K845" s="227"/>
      <c r="L845" s="227"/>
      <c r="M845" s="227"/>
      <c r="N845" s="227"/>
      <c r="O845" s="227"/>
      <c r="P845" s="227"/>
      <c r="Q845" s="227"/>
      <c r="R845" s="227"/>
      <c r="S845" s="227"/>
      <c r="T845" s="227"/>
      <c r="U845" s="227"/>
      <c r="V845" s="227"/>
      <c r="W845" s="227"/>
      <c r="X845" s="227"/>
      <c r="Y845" s="227"/>
      <c r="Z845" s="227"/>
    </row>
    <row r="846" spans="1:26" ht="14.25">
      <c r="A846" s="236"/>
      <c r="B846" s="227"/>
      <c r="C846" s="227"/>
      <c r="D846" s="227"/>
      <c r="E846" s="227"/>
      <c r="F846" s="227"/>
      <c r="G846" s="227"/>
      <c r="H846" s="227"/>
      <c r="I846" s="227"/>
      <c r="J846" s="227"/>
      <c r="K846" s="227"/>
      <c r="L846" s="227"/>
      <c r="M846" s="227"/>
      <c r="N846" s="227"/>
      <c r="O846" s="227"/>
      <c r="P846" s="227"/>
      <c r="Q846" s="227"/>
      <c r="R846" s="227"/>
      <c r="S846" s="227"/>
      <c r="T846" s="227"/>
      <c r="U846" s="227"/>
      <c r="V846" s="227"/>
      <c r="W846" s="227"/>
      <c r="X846" s="227"/>
      <c r="Y846" s="227"/>
      <c r="Z846" s="227"/>
    </row>
    <row r="847" spans="1:26" ht="14.25">
      <c r="A847" s="236"/>
      <c r="B847" s="227"/>
      <c r="C847" s="227"/>
      <c r="D847" s="227"/>
      <c r="E847" s="227"/>
      <c r="F847" s="227"/>
      <c r="G847" s="227"/>
      <c r="H847" s="227"/>
      <c r="I847" s="227"/>
      <c r="J847" s="227"/>
      <c r="K847" s="227"/>
      <c r="L847" s="227"/>
      <c r="M847" s="227"/>
      <c r="N847" s="227"/>
      <c r="O847" s="227"/>
      <c r="P847" s="227"/>
      <c r="Q847" s="227"/>
      <c r="R847" s="227"/>
      <c r="S847" s="227"/>
      <c r="T847" s="227"/>
      <c r="U847" s="227"/>
      <c r="V847" s="227"/>
      <c r="W847" s="227"/>
      <c r="X847" s="227"/>
      <c r="Y847" s="227"/>
      <c r="Z847" s="227"/>
    </row>
    <row r="848" spans="1:26" ht="14.25">
      <c r="A848" s="236"/>
      <c r="B848" s="227"/>
      <c r="C848" s="227"/>
      <c r="D848" s="227"/>
      <c r="E848" s="227"/>
      <c r="F848" s="227"/>
      <c r="G848" s="227"/>
      <c r="H848" s="227"/>
      <c r="I848" s="227"/>
      <c r="J848" s="227"/>
      <c r="K848" s="227"/>
      <c r="L848" s="227"/>
      <c r="M848" s="227"/>
      <c r="N848" s="227"/>
      <c r="O848" s="227"/>
      <c r="P848" s="227"/>
      <c r="Q848" s="227"/>
      <c r="R848" s="227"/>
      <c r="S848" s="227"/>
      <c r="T848" s="227"/>
      <c r="U848" s="227"/>
      <c r="V848" s="227"/>
      <c r="W848" s="227"/>
      <c r="X848" s="227"/>
      <c r="Y848" s="227"/>
      <c r="Z848" s="227"/>
    </row>
    <row r="849" spans="1:26" ht="14.25">
      <c r="A849" s="236"/>
      <c r="B849" s="227"/>
      <c r="C849" s="227"/>
      <c r="D849" s="227"/>
      <c r="E849" s="227"/>
      <c r="F849" s="227"/>
      <c r="G849" s="227"/>
      <c r="H849" s="227"/>
      <c r="I849" s="227"/>
      <c r="J849" s="227"/>
      <c r="K849" s="227"/>
      <c r="L849" s="227"/>
      <c r="M849" s="227"/>
      <c r="N849" s="227"/>
      <c r="O849" s="227"/>
      <c r="P849" s="227"/>
      <c r="Q849" s="227"/>
      <c r="R849" s="227"/>
      <c r="S849" s="227"/>
      <c r="T849" s="227"/>
      <c r="U849" s="227"/>
      <c r="V849" s="227"/>
      <c r="W849" s="227"/>
      <c r="X849" s="227"/>
      <c r="Y849" s="227"/>
      <c r="Z849" s="227"/>
    </row>
    <row r="850" spans="1:26" ht="14.25">
      <c r="A850" s="236"/>
      <c r="B850" s="227"/>
      <c r="C850" s="227"/>
      <c r="D850" s="227"/>
      <c r="E850" s="227"/>
      <c r="F850" s="227"/>
      <c r="G850" s="227"/>
      <c r="H850" s="227"/>
      <c r="I850" s="227"/>
      <c r="J850" s="227"/>
      <c r="K850" s="227"/>
      <c r="L850" s="227"/>
      <c r="M850" s="227"/>
      <c r="N850" s="227"/>
      <c r="O850" s="227"/>
      <c r="P850" s="227"/>
      <c r="Q850" s="227"/>
      <c r="R850" s="227"/>
      <c r="S850" s="227"/>
      <c r="T850" s="227"/>
      <c r="U850" s="227"/>
      <c r="V850" s="227"/>
      <c r="W850" s="227"/>
      <c r="X850" s="227"/>
      <c r="Y850" s="227"/>
      <c r="Z850" s="227"/>
    </row>
    <row r="851" spans="1:26" ht="14.25">
      <c r="A851" s="236"/>
      <c r="B851" s="227"/>
      <c r="C851" s="227"/>
      <c r="D851" s="227"/>
      <c r="E851" s="227"/>
      <c r="F851" s="227"/>
      <c r="G851" s="227"/>
      <c r="H851" s="227"/>
      <c r="I851" s="227"/>
      <c r="J851" s="227"/>
      <c r="K851" s="227"/>
      <c r="L851" s="227"/>
      <c r="M851" s="227"/>
      <c r="N851" s="227"/>
      <c r="O851" s="227"/>
      <c r="P851" s="227"/>
      <c r="Q851" s="227"/>
      <c r="R851" s="227"/>
      <c r="S851" s="227"/>
      <c r="T851" s="227"/>
      <c r="U851" s="227"/>
      <c r="V851" s="227"/>
      <c r="W851" s="227"/>
      <c r="X851" s="227"/>
      <c r="Y851" s="227"/>
      <c r="Z851" s="227"/>
    </row>
    <row r="852" spans="1:26" ht="14.25">
      <c r="A852" s="236"/>
      <c r="B852" s="227"/>
      <c r="C852" s="227"/>
      <c r="D852" s="227"/>
      <c r="E852" s="227"/>
      <c r="F852" s="227"/>
      <c r="G852" s="227"/>
      <c r="H852" s="227"/>
      <c r="I852" s="227"/>
      <c r="J852" s="227"/>
      <c r="K852" s="227"/>
      <c r="L852" s="227"/>
      <c r="M852" s="227"/>
      <c r="N852" s="227"/>
      <c r="O852" s="227"/>
      <c r="P852" s="227"/>
      <c r="Q852" s="227"/>
      <c r="R852" s="227"/>
      <c r="S852" s="227"/>
      <c r="T852" s="227"/>
      <c r="U852" s="227"/>
      <c r="V852" s="227"/>
      <c r="W852" s="227"/>
      <c r="X852" s="227"/>
      <c r="Y852" s="227"/>
      <c r="Z852" s="227"/>
    </row>
    <row r="853" spans="1:26" ht="14.25">
      <c r="A853" s="236"/>
      <c r="B853" s="227"/>
      <c r="C853" s="227"/>
      <c r="D853" s="227"/>
      <c r="E853" s="227"/>
      <c r="F853" s="227"/>
      <c r="G853" s="227"/>
      <c r="H853" s="227"/>
      <c r="I853" s="227"/>
      <c r="J853" s="227"/>
      <c r="K853" s="227"/>
      <c r="L853" s="227"/>
      <c r="M853" s="227"/>
      <c r="N853" s="227"/>
      <c r="O853" s="227"/>
      <c r="P853" s="227"/>
      <c r="Q853" s="227"/>
      <c r="R853" s="227"/>
      <c r="S853" s="227"/>
      <c r="T853" s="227"/>
      <c r="U853" s="227"/>
      <c r="V853" s="227"/>
      <c r="W853" s="227"/>
      <c r="X853" s="227"/>
      <c r="Y853" s="227"/>
      <c r="Z853" s="227"/>
    </row>
    <row r="854" spans="1:26" ht="14.25">
      <c r="A854" s="236"/>
      <c r="B854" s="227"/>
      <c r="C854" s="227"/>
      <c r="D854" s="227"/>
      <c r="E854" s="227"/>
      <c r="F854" s="227"/>
      <c r="G854" s="227"/>
      <c r="H854" s="227"/>
      <c r="I854" s="227"/>
      <c r="J854" s="227"/>
      <c r="K854" s="227"/>
      <c r="L854" s="227"/>
      <c r="M854" s="227"/>
      <c r="N854" s="227"/>
      <c r="O854" s="227"/>
      <c r="P854" s="227"/>
      <c r="Q854" s="227"/>
      <c r="R854" s="227"/>
      <c r="S854" s="227"/>
      <c r="T854" s="227"/>
      <c r="U854" s="227"/>
      <c r="V854" s="227"/>
      <c r="W854" s="227"/>
      <c r="X854" s="227"/>
      <c r="Y854" s="227"/>
      <c r="Z854" s="227"/>
    </row>
    <row r="855" spans="1:26" ht="14.25">
      <c r="A855" s="236"/>
      <c r="B855" s="227"/>
      <c r="C855" s="227"/>
      <c r="D855" s="227"/>
      <c r="E855" s="227"/>
      <c r="F855" s="227"/>
      <c r="G855" s="227"/>
      <c r="H855" s="227"/>
      <c r="I855" s="227"/>
      <c r="J855" s="227"/>
      <c r="K855" s="227"/>
      <c r="L855" s="227"/>
      <c r="M855" s="227"/>
      <c r="N855" s="227"/>
      <c r="O855" s="227"/>
      <c r="P855" s="227"/>
      <c r="Q855" s="227"/>
      <c r="R855" s="227"/>
      <c r="S855" s="227"/>
      <c r="T855" s="227"/>
      <c r="U855" s="227"/>
      <c r="V855" s="227"/>
      <c r="W855" s="227"/>
      <c r="X855" s="227"/>
      <c r="Y855" s="227"/>
      <c r="Z855" s="227"/>
    </row>
    <row r="856" spans="1:26" ht="14.25">
      <c r="A856" s="236"/>
      <c r="B856" s="227"/>
      <c r="C856" s="227"/>
      <c r="D856" s="227"/>
      <c r="E856" s="227"/>
      <c r="F856" s="227"/>
      <c r="G856" s="227"/>
      <c r="H856" s="227"/>
      <c r="I856" s="227"/>
      <c r="J856" s="227"/>
      <c r="K856" s="227"/>
      <c r="L856" s="227"/>
      <c r="M856" s="227"/>
      <c r="N856" s="227"/>
      <c r="O856" s="227"/>
      <c r="P856" s="227"/>
      <c r="Q856" s="227"/>
      <c r="R856" s="227"/>
      <c r="S856" s="227"/>
      <c r="T856" s="227"/>
      <c r="U856" s="227"/>
      <c r="V856" s="227"/>
      <c r="W856" s="227"/>
      <c r="X856" s="227"/>
      <c r="Y856" s="227"/>
      <c r="Z856" s="227"/>
    </row>
    <row r="857" spans="1:26" ht="14.25">
      <c r="A857" s="236"/>
      <c r="B857" s="227"/>
      <c r="C857" s="227"/>
      <c r="D857" s="227"/>
      <c r="E857" s="227"/>
      <c r="F857" s="227"/>
      <c r="G857" s="227"/>
      <c r="H857" s="227"/>
      <c r="I857" s="227"/>
      <c r="J857" s="227"/>
      <c r="K857" s="227"/>
      <c r="L857" s="227"/>
      <c r="M857" s="227"/>
      <c r="N857" s="227"/>
      <c r="O857" s="227"/>
      <c r="P857" s="227"/>
      <c r="Q857" s="227"/>
      <c r="R857" s="227"/>
      <c r="S857" s="227"/>
      <c r="T857" s="227"/>
      <c r="U857" s="227"/>
      <c r="V857" s="227"/>
      <c r="W857" s="227"/>
      <c r="X857" s="227"/>
      <c r="Y857" s="227"/>
      <c r="Z857" s="227"/>
    </row>
    <row r="858" spans="1:26" ht="14.25">
      <c r="A858" s="236"/>
      <c r="B858" s="227"/>
      <c r="C858" s="227"/>
      <c r="D858" s="227"/>
      <c r="E858" s="227"/>
      <c r="F858" s="227"/>
      <c r="G858" s="227"/>
      <c r="H858" s="227"/>
      <c r="I858" s="227"/>
      <c r="J858" s="227"/>
      <c r="K858" s="227"/>
      <c r="L858" s="227"/>
      <c r="M858" s="227"/>
      <c r="N858" s="227"/>
      <c r="O858" s="227"/>
      <c r="P858" s="227"/>
      <c r="Q858" s="227"/>
      <c r="R858" s="227"/>
      <c r="S858" s="227"/>
      <c r="T858" s="227"/>
      <c r="U858" s="227"/>
      <c r="V858" s="227"/>
      <c r="W858" s="227"/>
      <c r="X858" s="227"/>
      <c r="Y858" s="227"/>
      <c r="Z858" s="227"/>
    </row>
    <row r="859" spans="1:26" ht="14.25">
      <c r="A859" s="236"/>
      <c r="B859" s="227"/>
      <c r="C859" s="227"/>
      <c r="D859" s="227"/>
      <c r="E859" s="227"/>
      <c r="F859" s="227"/>
      <c r="G859" s="227"/>
      <c r="H859" s="227"/>
      <c r="I859" s="227"/>
      <c r="J859" s="227"/>
      <c r="K859" s="227"/>
      <c r="L859" s="227"/>
      <c r="M859" s="227"/>
      <c r="N859" s="227"/>
      <c r="O859" s="227"/>
      <c r="P859" s="227"/>
      <c r="Q859" s="227"/>
      <c r="R859" s="227"/>
      <c r="S859" s="227"/>
      <c r="T859" s="227"/>
      <c r="U859" s="227"/>
      <c r="V859" s="227"/>
      <c r="W859" s="227"/>
      <c r="X859" s="227"/>
      <c r="Y859" s="227"/>
      <c r="Z859" s="227"/>
    </row>
    <row r="860" spans="1:26" ht="14.25">
      <c r="A860" s="236"/>
      <c r="B860" s="227"/>
      <c r="C860" s="227"/>
      <c r="D860" s="227"/>
      <c r="E860" s="227"/>
      <c r="F860" s="227"/>
      <c r="G860" s="227"/>
      <c r="H860" s="227"/>
      <c r="I860" s="227"/>
      <c r="J860" s="227"/>
      <c r="K860" s="227"/>
      <c r="L860" s="227"/>
      <c r="M860" s="227"/>
      <c r="N860" s="227"/>
      <c r="O860" s="227"/>
      <c r="P860" s="227"/>
      <c r="Q860" s="227"/>
      <c r="R860" s="227"/>
      <c r="S860" s="227"/>
      <c r="T860" s="227"/>
      <c r="U860" s="227"/>
      <c r="V860" s="227"/>
      <c r="W860" s="227"/>
      <c r="X860" s="227"/>
      <c r="Y860" s="227"/>
      <c r="Z860" s="227"/>
    </row>
    <row r="861" spans="1:26" ht="14.25">
      <c r="A861" s="236"/>
      <c r="B861" s="227"/>
      <c r="C861" s="227"/>
      <c r="D861" s="227"/>
      <c r="E861" s="227"/>
      <c r="F861" s="227"/>
      <c r="G861" s="227"/>
      <c r="H861" s="227"/>
      <c r="I861" s="227"/>
      <c r="J861" s="227"/>
      <c r="K861" s="227"/>
      <c r="L861" s="227"/>
      <c r="M861" s="227"/>
      <c r="N861" s="227"/>
      <c r="O861" s="227"/>
      <c r="P861" s="227"/>
      <c r="Q861" s="227"/>
      <c r="R861" s="227"/>
      <c r="S861" s="227"/>
      <c r="T861" s="227"/>
      <c r="U861" s="227"/>
      <c r="V861" s="227"/>
      <c r="W861" s="227"/>
      <c r="X861" s="227"/>
      <c r="Y861" s="227"/>
      <c r="Z861" s="227"/>
    </row>
    <row r="862" spans="1:26" ht="14.25">
      <c r="A862" s="236"/>
      <c r="B862" s="227"/>
      <c r="C862" s="227"/>
      <c r="D862" s="227"/>
      <c r="E862" s="227"/>
      <c r="F862" s="227"/>
      <c r="G862" s="227"/>
      <c r="H862" s="227"/>
      <c r="I862" s="227"/>
      <c r="J862" s="227"/>
      <c r="K862" s="227"/>
      <c r="L862" s="227"/>
      <c r="M862" s="227"/>
      <c r="N862" s="227"/>
      <c r="O862" s="227"/>
      <c r="P862" s="227"/>
      <c r="Q862" s="227"/>
      <c r="R862" s="227"/>
      <c r="S862" s="227"/>
      <c r="T862" s="227"/>
      <c r="U862" s="227"/>
      <c r="V862" s="227"/>
      <c r="W862" s="227"/>
      <c r="X862" s="227"/>
      <c r="Y862" s="227"/>
      <c r="Z862" s="227"/>
    </row>
    <row r="863" spans="1:26" ht="14.25">
      <c r="A863" s="236"/>
      <c r="B863" s="227"/>
      <c r="C863" s="227"/>
      <c r="D863" s="227"/>
      <c r="E863" s="227"/>
      <c r="F863" s="227"/>
      <c r="G863" s="227"/>
      <c r="H863" s="227"/>
      <c r="I863" s="227"/>
      <c r="J863" s="227"/>
      <c r="K863" s="227"/>
      <c r="L863" s="227"/>
      <c r="M863" s="227"/>
      <c r="N863" s="227"/>
      <c r="O863" s="227"/>
      <c r="P863" s="227"/>
      <c r="Q863" s="227"/>
      <c r="R863" s="227"/>
      <c r="S863" s="227"/>
      <c r="T863" s="227"/>
      <c r="U863" s="227"/>
      <c r="V863" s="227"/>
      <c r="W863" s="227"/>
      <c r="X863" s="227"/>
      <c r="Y863" s="227"/>
      <c r="Z863" s="227"/>
    </row>
    <row r="864" spans="1:26" ht="14.25">
      <c r="A864" s="236"/>
      <c r="B864" s="227"/>
      <c r="C864" s="227"/>
      <c r="D864" s="227"/>
      <c r="E864" s="227"/>
      <c r="F864" s="227"/>
      <c r="G864" s="227"/>
      <c r="H864" s="227"/>
      <c r="I864" s="227"/>
      <c r="J864" s="227"/>
      <c r="K864" s="227"/>
      <c r="L864" s="227"/>
      <c r="M864" s="227"/>
      <c r="N864" s="227"/>
      <c r="O864" s="227"/>
      <c r="P864" s="227"/>
      <c r="Q864" s="227"/>
      <c r="R864" s="227"/>
      <c r="S864" s="227"/>
      <c r="T864" s="227"/>
      <c r="U864" s="227"/>
      <c r="V864" s="227"/>
      <c r="W864" s="227"/>
      <c r="X864" s="227"/>
      <c r="Y864" s="227"/>
      <c r="Z864" s="227"/>
    </row>
    <row r="865" spans="1:26" ht="14.25">
      <c r="A865" s="236"/>
      <c r="B865" s="227"/>
      <c r="C865" s="227"/>
      <c r="D865" s="227"/>
      <c r="E865" s="227"/>
      <c r="F865" s="227"/>
      <c r="G865" s="227"/>
      <c r="H865" s="227"/>
      <c r="I865" s="227"/>
      <c r="J865" s="227"/>
      <c r="K865" s="227"/>
      <c r="L865" s="227"/>
      <c r="M865" s="227"/>
      <c r="N865" s="227"/>
      <c r="O865" s="227"/>
      <c r="P865" s="227"/>
      <c r="Q865" s="227"/>
      <c r="R865" s="227"/>
      <c r="S865" s="227"/>
      <c r="T865" s="227"/>
      <c r="U865" s="227"/>
      <c r="V865" s="227"/>
      <c r="W865" s="227"/>
      <c r="X865" s="227"/>
      <c r="Y865" s="227"/>
      <c r="Z865" s="227"/>
    </row>
    <row r="866" spans="1:26" ht="14.25">
      <c r="A866" s="236"/>
      <c r="B866" s="227"/>
      <c r="C866" s="227"/>
      <c r="D866" s="227"/>
      <c r="E866" s="227"/>
      <c r="F866" s="227"/>
      <c r="G866" s="227"/>
      <c r="H866" s="227"/>
      <c r="I866" s="227"/>
      <c r="J866" s="227"/>
      <c r="K866" s="227"/>
      <c r="L866" s="227"/>
      <c r="M866" s="227"/>
      <c r="N866" s="227"/>
      <c r="O866" s="227"/>
      <c r="P866" s="227"/>
      <c r="Q866" s="227"/>
      <c r="R866" s="227"/>
      <c r="S866" s="227"/>
      <c r="T866" s="227"/>
      <c r="U866" s="227"/>
      <c r="V866" s="227"/>
      <c r="W866" s="227"/>
      <c r="X866" s="227"/>
      <c r="Y866" s="227"/>
      <c r="Z866" s="227"/>
    </row>
    <row r="867" spans="1:26" ht="14.25">
      <c r="A867" s="236"/>
      <c r="B867" s="227"/>
      <c r="C867" s="227"/>
      <c r="D867" s="227"/>
      <c r="E867" s="227"/>
      <c r="F867" s="227"/>
      <c r="G867" s="227"/>
      <c r="H867" s="227"/>
      <c r="I867" s="227"/>
      <c r="J867" s="227"/>
      <c r="K867" s="227"/>
      <c r="L867" s="227"/>
      <c r="M867" s="227"/>
      <c r="N867" s="227"/>
      <c r="O867" s="227"/>
      <c r="P867" s="227"/>
      <c r="Q867" s="227"/>
      <c r="R867" s="227"/>
      <c r="S867" s="227"/>
      <c r="T867" s="227"/>
      <c r="U867" s="227"/>
      <c r="V867" s="227"/>
      <c r="W867" s="227"/>
      <c r="X867" s="227"/>
      <c r="Y867" s="227"/>
      <c r="Z867" s="227"/>
    </row>
    <row r="868" spans="1:26" ht="14.25">
      <c r="A868" s="236"/>
      <c r="B868" s="227"/>
      <c r="C868" s="227"/>
      <c r="D868" s="227"/>
      <c r="E868" s="227"/>
      <c r="F868" s="227"/>
      <c r="G868" s="227"/>
      <c r="H868" s="227"/>
      <c r="I868" s="227"/>
      <c r="J868" s="227"/>
      <c r="K868" s="227"/>
      <c r="L868" s="227"/>
      <c r="M868" s="227"/>
      <c r="N868" s="227"/>
      <c r="O868" s="227"/>
      <c r="P868" s="227"/>
      <c r="Q868" s="227"/>
      <c r="R868" s="227"/>
      <c r="S868" s="227"/>
      <c r="T868" s="227"/>
      <c r="U868" s="227"/>
      <c r="V868" s="227"/>
      <c r="W868" s="227"/>
      <c r="X868" s="227"/>
      <c r="Y868" s="227"/>
      <c r="Z868" s="227"/>
    </row>
    <row r="869" spans="1:26" ht="14.25">
      <c r="A869" s="236"/>
      <c r="B869" s="227"/>
      <c r="C869" s="227"/>
      <c r="D869" s="227"/>
      <c r="E869" s="227"/>
      <c r="F869" s="227"/>
      <c r="G869" s="227"/>
      <c r="H869" s="227"/>
      <c r="I869" s="227"/>
      <c r="J869" s="227"/>
      <c r="K869" s="227"/>
      <c r="L869" s="227"/>
      <c r="M869" s="227"/>
      <c r="N869" s="227"/>
      <c r="O869" s="227"/>
      <c r="P869" s="227"/>
      <c r="Q869" s="227"/>
      <c r="R869" s="227"/>
      <c r="S869" s="227"/>
      <c r="T869" s="227"/>
      <c r="U869" s="227"/>
      <c r="V869" s="227"/>
      <c r="W869" s="227"/>
      <c r="X869" s="227"/>
      <c r="Y869" s="227"/>
      <c r="Z869" s="227"/>
    </row>
    <row r="870" spans="1:26" ht="14.25">
      <c r="A870" s="236"/>
      <c r="B870" s="227"/>
      <c r="C870" s="227"/>
      <c r="D870" s="227"/>
      <c r="E870" s="227"/>
      <c r="F870" s="227"/>
      <c r="G870" s="227"/>
      <c r="H870" s="227"/>
      <c r="I870" s="227"/>
      <c r="J870" s="227"/>
      <c r="K870" s="227"/>
      <c r="L870" s="227"/>
      <c r="M870" s="227"/>
      <c r="N870" s="227"/>
      <c r="O870" s="227"/>
      <c r="P870" s="227"/>
      <c r="Q870" s="227"/>
      <c r="R870" s="227"/>
      <c r="S870" s="227"/>
      <c r="T870" s="227"/>
      <c r="U870" s="227"/>
      <c r="V870" s="227"/>
      <c r="W870" s="227"/>
      <c r="X870" s="227"/>
      <c r="Y870" s="227"/>
      <c r="Z870" s="227"/>
    </row>
    <row r="871" spans="1:26" ht="14.25">
      <c r="A871" s="236"/>
      <c r="B871" s="227"/>
      <c r="C871" s="227"/>
      <c r="D871" s="227"/>
      <c r="E871" s="227"/>
      <c r="F871" s="227"/>
      <c r="G871" s="227"/>
      <c r="H871" s="227"/>
      <c r="I871" s="227"/>
      <c r="J871" s="227"/>
      <c r="K871" s="227"/>
      <c r="L871" s="227"/>
      <c r="M871" s="227"/>
      <c r="N871" s="227"/>
      <c r="O871" s="227"/>
      <c r="P871" s="227"/>
      <c r="Q871" s="227"/>
      <c r="R871" s="227"/>
      <c r="S871" s="227"/>
      <c r="T871" s="227"/>
      <c r="U871" s="227"/>
      <c r="V871" s="227"/>
      <c r="W871" s="227"/>
      <c r="X871" s="227"/>
      <c r="Y871" s="227"/>
      <c r="Z871" s="227"/>
    </row>
    <row r="872" spans="1:26" ht="14.25">
      <c r="A872" s="236"/>
      <c r="B872" s="227"/>
      <c r="C872" s="227"/>
      <c r="D872" s="227"/>
      <c r="E872" s="227"/>
      <c r="F872" s="227"/>
      <c r="G872" s="227"/>
      <c r="H872" s="227"/>
      <c r="I872" s="227"/>
      <c r="J872" s="227"/>
      <c r="K872" s="227"/>
      <c r="L872" s="227"/>
      <c r="M872" s="227"/>
      <c r="N872" s="227"/>
      <c r="O872" s="227"/>
      <c r="P872" s="227"/>
      <c r="Q872" s="227"/>
      <c r="R872" s="227"/>
      <c r="S872" s="227"/>
      <c r="T872" s="227"/>
      <c r="U872" s="227"/>
      <c r="V872" s="227"/>
      <c r="W872" s="227"/>
      <c r="X872" s="227"/>
      <c r="Y872" s="227"/>
      <c r="Z872" s="227"/>
    </row>
    <row r="873" spans="1:26" ht="14.25">
      <c r="A873" s="236"/>
      <c r="B873" s="227"/>
      <c r="C873" s="227"/>
      <c r="D873" s="227"/>
      <c r="E873" s="227"/>
      <c r="F873" s="227"/>
      <c r="G873" s="227"/>
      <c r="H873" s="227"/>
      <c r="I873" s="227"/>
      <c r="J873" s="227"/>
      <c r="K873" s="227"/>
      <c r="L873" s="227"/>
      <c r="M873" s="227"/>
      <c r="N873" s="227"/>
      <c r="O873" s="227"/>
      <c r="P873" s="227"/>
      <c r="Q873" s="227"/>
      <c r="R873" s="227"/>
      <c r="S873" s="227"/>
      <c r="T873" s="227"/>
      <c r="U873" s="227"/>
      <c r="V873" s="227"/>
      <c r="W873" s="227"/>
      <c r="X873" s="227"/>
      <c r="Y873" s="227"/>
      <c r="Z873" s="227"/>
    </row>
    <row r="874" spans="1:26" ht="14.25">
      <c r="A874" s="236"/>
      <c r="B874" s="227"/>
      <c r="C874" s="227"/>
      <c r="D874" s="227"/>
      <c r="E874" s="227"/>
      <c r="F874" s="227"/>
      <c r="G874" s="227"/>
      <c r="H874" s="227"/>
      <c r="I874" s="227"/>
      <c r="J874" s="227"/>
      <c r="K874" s="227"/>
      <c r="L874" s="227"/>
      <c r="M874" s="227"/>
      <c r="N874" s="227"/>
      <c r="O874" s="227"/>
      <c r="P874" s="227"/>
      <c r="Q874" s="227"/>
      <c r="R874" s="227"/>
      <c r="S874" s="227"/>
      <c r="T874" s="227"/>
      <c r="U874" s="227"/>
      <c r="V874" s="227"/>
      <c r="W874" s="227"/>
      <c r="X874" s="227"/>
      <c r="Y874" s="227"/>
      <c r="Z874" s="227"/>
    </row>
    <row r="875" spans="1:26" ht="14.25">
      <c r="A875" s="236"/>
      <c r="B875" s="227"/>
      <c r="C875" s="227"/>
      <c r="D875" s="227"/>
      <c r="E875" s="227"/>
      <c r="F875" s="227"/>
      <c r="G875" s="227"/>
      <c r="H875" s="227"/>
      <c r="I875" s="227"/>
      <c r="J875" s="227"/>
      <c r="K875" s="227"/>
      <c r="L875" s="227"/>
      <c r="M875" s="227"/>
      <c r="N875" s="227"/>
      <c r="O875" s="227"/>
      <c r="P875" s="227"/>
      <c r="Q875" s="227"/>
      <c r="R875" s="227"/>
      <c r="S875" s="227"/>
      <c r="T875" s="227"/>
      <c r="U875" s="227"/>
      <c r="V875" s="227"/>
      <c r="W875" s="227"/>
      <c r="X875" s="227"/>
      <c r="Y875" s="227"/>
      <c r="Z875" s="227"/>
    </row>
    <row r="876" spans="1:26" ht="14.25">
      <c r="A876" s="236"/>
      <c r="B876" s="227"/>
      <c r="C876" s="227"/>
      <c r="D876" s="227"/>
      <c r="E876" s="227"/>
      <c r="F876" s="227"/>
      <c r="G876" s="227"/>
      <c r="H876" s="227"/>
      <c r="I876" s="227"/>
      <c r="J876" s="227"/>
      <c r="K876" s="227"/>
      <c r="L876" s="227"/>
      <c r="M876" s="227"/>
      <c r="N876" s="227"/>
      <c r="O876" s="227"/>
      <c r="P876" s="227"/>
      <c r="Q876" s="227"/>
      <c r="R876" s="227"/>
      <c r="S876" s="227"/>
      <c r="T876" s="227"/>
      <c r="U876" s="227"/>
      <c r="V876" s="227"/>
      <c r="W876" s="227"/>
      <c r="X876" s="227"/>
      <c r="Y876" s="227"/>
      <c r="Z876" s="227"/>
    </row>
    <row r="877" spans="1:26" ht="14.25">
      <c r="A877" s="236"/>
      <c r="B877" s="227"/>
      <c r="C877" s="227"/>
      <c r="D877" s="227"/>
      <c r="E877" s="227"/>
      <c r="F877" s="227"/>
      <c r="G877" s="227"/>
      <c r="H877" s="227"/>
      <c r="I877" s="227"/>
      <c r="J877" s="227"/>
      <c r="K877" s="227"/>
      <c r="L877" s="227"/>
      <c r="M877" s="227"/>
      <c r="N877" s="227"/>
      <c r="O877" s="227"/>
      <c r="P877" s="227"/>
      <c r="Q877" s="227"/>
      <c r="R877" s="227"/>
      <c r="S877" s="227"/>
      <c r="T877" s="227"/>
      <c r="U877" s="227"/>
      <c r="V877" s="227"/>
      <c r="W877" s="227"/>
      <c r="X877" s="227"/>
      <c r="Y877" s="227"/>
      <c r="Z877" s="227"/>
    </row>
    <row r="878" spans="1:26" ht="14.25">
      <c r="A878" s="236"/>
      <c r="B878" s="227"/>
      <c r="C878" s="227"/>
      <c r="D878" s="227"/>
      <c r="E878" s="227"/>
      <c r="F878" s="227"/>
      <c r="G878" s="227"/>
      <c r="H878" s="227"/>
      <c r="I878" s="227"/>
      <c r="J878" s="227"/>
      <c r="K878" s="227"/>
      <c r="L878" s="227"/>
      <c r="M878" s="227"/>
      <c r="N878" s="227"/>
      <c r="O878" s="227"/>
      <c r="P878" s="227"/>
      <c r="Q878" s="227"/>
      <c r="R878" s="227"/>
      <c r="S878" s="227"/>
      <c r="T878" s="227"/>
      <c r="U878" s="227"/>
      <c r="V878" s="227"/>
      <c r="W878" s="227"/>
      <c r="X878" s="227"/>
      <c r="Y878" s="227"/>
      <c r="Z878" s="227"/>
    </row>
    <row r="879" spans="1:26" ht="14.25">
      <c r="A879" s="236"/>
      <c r="B879" s="227"/>
      <c r="C879" s="227"/>
      <c r="D879" s="227"/>
      <c r="E879" s="227"/>
      <c r="F879" s="227"/>
      <c r="G879" s="227"/>
      <c r="H879" s="227"/>
      <c r="I879" s="227"/>
      <c r="J879" s="227"/>
      <c r="K879" s="227"/>
      <c r="L879" s="227"/>
      <c r="M879" s="227"/>
      <c r="N879" s="227"/>
      <c r="O879" s="227"/>
      <c r="P879" s="227"/>
      <c r="Q879" s="227"/>
      <c r="R879" s="227"/>
      <c r="S879" s="227"/>
      <c r="T879" s="227"/>
      <c r="U879" s="227"/>
      <c r="V879" s="227"/>
      <c r="W879" s="227"/>
      <c r="X879" s="227"/>
      <c r="Y879" s="227"/>
      <c r="Z879" s="227"/>
    </row>
    <row r="880" spans="1:26" ht="14.25">
      <c r="A880" s="236"/>
      <c r="B880" s="227"/>
      <c r="C880" s="227"/>
      <c r="D880" s="227"/>
      <c r="E880" s="227"/>
      <c r="F880" s="227"/>
      <c r="G880" s="227"/>
      <c r="H880" s="227"/>
      <c r="I880" s="227"/>
      <c r="J880" s="227"/>
      <c r="K880" s="227"/>
      <c r="L880" s="227"/>
      <c r="M880" s="227"/>
      <c r="N880" s="227"/>
      <c r="O880" s="227"/>
      <c r="P880" s="227"/>
      <c r="Q880" s="227"/>
      <c r="R880" s="227"/>
      <c r="S880" s="227"/>
      <c r="T880" s="227"/>
      <c r="U880" s="227"/>
      <c r="V880" s="227"/>
      <c r="W880" s="227"/>
      <c r="X880" s="227"/>
      <c r="Y880" s="227"/>
      <c r="Z880" s="227"/>
    </row>
    <row r="881" spans="1:26" ht="14.25">
      <c r="A881" s="236"/>
      <c r="B881" s="227"/>
      <c r="C881" s="227"/>
      <c r="D881" s="227"/>
      <c r="E881" s="227"/>
      <c r="F881" s="227"/>
      <c r="G881" s="227"/>
      <c r="H881" s="227"/>
      <c r="I881" s="227"/>
      <c r="J881" s="227"/>
      <c r="K881" s="227"/>
      <c r="L881" s="227"/>
      <c r="M881" s="227"/>
      <c r="N881" s="227"/>
      <c r="O881" s="227"/>
      <c r="P881" s="227"/>
      <c r="Q881" s="227"/>
      <c r="R881" s="227"/>
      <c r="S881" s="227"/>
      <c r="T881" s="227"/>
      <c r="U881" s="227"/>
      <c r="V881" s="227"/>
      <c r="W881" s="227"/>
      <c r="X881" s="227"/>
      <c r="Y881" s="227"/>
      <c r="Z881" s="227"/>
    </row>
    <row r="882" spans="1:26" ht="14.25">
      <c r="A882" s="236"/>
      <c r="B882" s="227"/>
      <c r="C882" s="227"/>
      <c r="D882" s="227"/>
      <c r="E882" s="227"/>
      <c r="F882" s="227"/>
      <c r="G882" s="227"/>
      <c r="H882" s="227"/>
      <c r="I882" s="227"/>
      <c r="J882" s="227"/>
      <c r="K882" s="227"/>
      <c r="L882" s="227"/>
      <c r="M882" s="227"/>
      <c r="N882" s="227"/>
      <c r="O882" s="227"/>
      <c r="P882" s="227"/>
      <c r="Q882" s="227"/>
      <c r="R882" s="227"/>
      <c r="S882" s="227"/>
      <c r="T882" s="227"/>
      <c r="U882" s="227"/>
      <c r="V882" s="227"/>
      <c r="W882" s="227"/>
      <c r="X882" s="227"/>
      <c r="Y882" s="227"/>
      <c r="Z882" s="227"/>
    </row>
    <row r="883" spans="1:26" ht="14.25">
      <c r="A883" s="236"/>
      <c r="B883" s="227"/>
      <c r="C883" s="227"/>
      <c r="D883" s="227"/>
      <c r="E883" s="227"/>
      <c r="F883" s="227"/>
      <c r="G883" s="227"/>
      <c r="H883" s="227"/>
      <c r="I883" s="227"/>
      <c r="J883" s="227"/>
      <c r="K883" s="227"/>
      <c r="L883" s="227"/>
      <c r="M883" s="227"/>
      <c r="N883" s="227"/>
      <c r="O883" s="227"/>
      <c r="P883" s="227"/>
      <c r="Q883" s="227"/>
      <c r="R883" s="227"/>
      <c r="S883" s="227"/>
      <c r="T883" s="227"/>
      <c r="U883" s="227"/>
      <c r="V883" s="227"/>
      <c r="W883" s="227"/>
      <c r="X883" s="227"/>
      <c r="Y883" s="227"/>
      <c r="Z883" s="227"/>
    </row>
    <row r="884" spans="1:26" ht="14.25">
      <c r="A884" s="236"/>
      <c r="B884" s="227"/>
      <c r="C884" s="227"/>
      <c r="D884" s="227"/>
      <c r="E884" s="227"/>
      <c r="F884" s="227"/>
      <c r="G884" s="227"/>
      <c r="H884" s="227"/>
      <c r="I884" s="227"/>
      <c r="J884" s="227"/>
      <c r="K884" s="227"/>
      <c r="L884" s="227"/>
      <c r="M884" s="227"/>
      <c r="N884" s="227"/>
      <c r="O884" s="227"/>
      <c r="P884" s="227"/>
      <c r="Q884" s="227"/>
      <c r="R884" s="227"/>
      <c r="S884" s="227"/>
      <c r="T884" s="227"/>
      <c r="U884" s="227"/>
      <c r="V884" s="227"/>
      <c r="W884" s="227"/>
      <c r="X884" s="227"/>
      <c r="Y884" s="227"/>
      <c r="Z884" s="227"/>
    </row>
    <row r="885" spans="1:26" ht="14.25">
      <c r="A885" s="236"/>
      <c r="B885" s="227"/>
      <c r="C885" s="227"/>
      <c r="D885" s="227"/>
      <c r="E885" s="227"/>
      <c r="F885" s="227"/>
      <c r="G885" s="227"/>
      <c r="H885" s="227"/>
      <c r="I885" s="227"/>
      <c r="J885" s="227"/>
      <c r="K885" s="227"/>
      <c r="L885" s="227"/>
      <c r="M885" s="227"/>
      <c r="N885" s="227"/>
      <c r="O885" s="227"/>
      <c r="P885" s="227"/>
      <c r="Q885" s="227"/>
      <c r="R885" s="227"/>
      <c r="S885" s="227"/>
      <c r="T885" s="227"/>
      <c r="U885" s="227"/>
      <c r="V885" s="227"/>
      <c r="W885" s="227"/>
      <c r="X885" s="227"/>
      <c r="Y885" s="227"/>
      <c r="Z885" s="227"/>
    </row>
    <row r="886" spans="1:26" ht="14.25">
      <c r="A886" s="236"/>
      <c r="B886" s="227"/>
      <c r="C886" s="227"/>
      <c r="D886" s="227"/>
      <c r="E886" s="227"/>
      <c r="F886" s="227"/>
      <c r="G886" s="227"/>
      <c r="H886" s="227"/>
      <c r="I886" s="227"/>
      <c r="J886" s="227"/>
      <c r="K886" s="227"/>
      <c r="L886" s="227"/>
      <c r="M886" s="227"/>
      <c r="N886" s="227"/>
      <c r="O886" s="227"/>
      <c r="P886" s="227"/>
      <c r="Q886" s="227"/>
      <c r="R886" s="227"/>
      <c r="S886" s="227"/>
      <c r="T886" s="227"/>
      <c r="U886" s="227"/>
      <c r="V886" s="227"/>
      <c r="W886" s="227"/>
      <c r="X886" s="227"/>
      <c r="Y886" s="227"/>
      <c r="Z886" s="227"/>
    </row>
    <row r="887" spans="1:26" ht="14.25">
      <c r="A887" s="236"/>
      <c r="B887" s="227"/>
      <c r="C887" s="227"/>
      <c r="D887" s="227"/>
      <c r="E887" s="227"/>
      <c r="F887" s="227"/>
      <c r="G887" s="227"/>
      <c r="H887" s="227"/>
      <c r="I887" s="227"/>
      <c r="J887" s="227"/>
      <c r="K887" s="227"/>
      <c r="L887" s="227"/>
      <c r="M887" s="227"/>
      <c r="N887" s="227"/>
      <c r="O887" s="227"/>
      <c r="P887" s="227"/>
      <c r="Q887" s="227"/>
      <c r="R887" s="227"/>
      <c r="S887" s="227"/>
      <c r="T887" s="227"/>
      <c r="U887" s="227"/>
      <c r="V887" s="227"/>
      <c r="W887" s="227"/>
      <c r="X887" s="227"/>
      <c r="Y887" s="227"/>
      <c r="Z887" s="227"/>
    </row>
    <row r="888" spans="1:26" ht="14.25">
      <c r="A888" s="236"/>
      <c r="B888" s="227"/>
      <c r="C888" s="227"/>
      <c r="D888" s="227"/>
      <c r="E888" s="227"/>
      <c r="F888" s="227"/>
      <c r="G888" s="227"/>
      <c r="H888" s="227"/>
      <c r="I888" s="227"/>
      <c r="J888" s="227"/>
      <c r="K888" s="227"/>
      <c r="L888" s="227"/>
      <c r="M888" s="227"/>
      <c r="N888" s="227"/>
      <c r="O888" s="227"/>
      <c r="P888" s="227"/>
      <c r="Q888" s="227"/>
      <c r="R888" s="227"/>
      <c r="S888" s="227"/>
      <c r="T888" s="227"/>
      <c r="U888" s="227"/>
      <c r="V888" s="227"/>
      <c r="W888" s="227"/>
      <c r="X888" s="227"/>
      <c r="Y888" s="227"/>
      <c r="Z888" s="227"/>
    </row>
    <row r="889" spans="1:26" ht="14.25">
      <c r="A889" s="236"/>
      <c r="B889" s="227"/>
      <c r="C889" s="227"/>
      <c r="D889" s="227"/>
      <c r="E889" s="227"/>
      <c r="F889" s="227"/>
      <c r="G889" s="227"/>
      <c r="H889" s="227"/>
      <c r="I889" s="227"/>
      <c r="J889" s="227"/>
      <c r="K889" s="227"/>
      <c r="L889" s="227"/>
      <c r="M889" s="227"/>
      <c r="N889" s="227"/>
      <c r="O889" s="227"/>
      <c r="P889" s="227"/>
      <c r="Q889" s="227"/>
      <c r="R889" s="227"/>
      <c r="S889" s="227"/>
      <c r="T889" s="227"/>
      <c r="U889" s="227"/>
      <c r="V889" s="227"/>
      <c r="W889" s="227"/>
      <c r="X889" s="227"/>
      <c r="Y889" s="227"/>
      <c r="Z889" s="227"/>
    </row>
    <row r="890" spans="1:26" ht="14.25">
      <c r="A890" s="236"/>
      <c r="B890" s="227"/>
      <c r="C890" s="227"/>
      <c r="D890" s="227"/>
      <c r="E890" s="227"/>
      <c r="F890" s="227"/>
      <c r="G890" s="227"/>
      <c r="H890" s="227"/>
      <c r="I890" s="227"/>
      <c r="J890" s="227"/>
      <c r="K890" s="227"/>
      <c r="L890" s="227"/>
      <c r="M890" s="227"/>
      <c r="N890" s="227"/>
      <c r="O890" s="227"/>
      <c r="P890" s="227"/>
      <c r="Q890" s="227"/>
      <c r="R890" s="227"/>
      <c r="S890" s="227"/>
      <c r="T890" s="227"/>
      <c r="U890" s="227"/>
      <c r="V890" s="227"/>
      <c r="W890" s="227"/>
      <c r="X890" s="227"/>
      <c r="Y890" s="227"/>
      <c r="Z890" s="227"/>
    </row>
    <row r="891" spans="1:26" ht="14.25">
      <c r="A891" s="236"/>
      <c r="B891" s="227"/>
      <c r="C891" s="227"/>
      <c r="D891" s="227"/>
      <c r="E891" s="227"/>
      <c r="F891" s="227"/>
      <c r="G891" s="227"/>
      <c r="H891" s="227"/>
      <c r="I891" s="227"/>
      <c r="J891" s="227"/>
      <c r="K891" s="227"/>
      <c r="L891" s="227"/>
      <c r="M891" s="227"/>
      <c r="N891" s="227"/>
      <c r="O891" s="227"/>
      <c r="P891" s="227"/>
      <c r="Q891" s="227"/>
      <c r="R891" s="227"/>
      <c r="S891" s="227"/>
      <c r="T891" s="227"/>
      <c r="U891" s="227"/>
      <c r="V891" s="227"/>
      <c r="W891" s="227"/>
      <c r="X891" s="227"/>
      <c r="Y891" s="227"/>
      <c r="Z891" s="227"/>
    </row>
    <row r="892" spans="1:26" ht="14.25">
      <c r="A892" s="236"/>
      <c r="B892" s="227"/>
      <c r="C892" s="227"/>
      <c r="D892" s="227"/>
      <c r="E892" s="227"/>
      <c r="F892" s="227"/>
      <c r="G892" s="227"/>
      <c r="H892" s="227"/>
      <c r="I892" s="227"/>
      <c r="J892" s="227"/>
      <c r="K892" s="227"/>
      <c r="L892" s="227"/>
      <c r="M892" s="227"/>
      <c r="N892" s="227"/>
      <c r="O892" s="227"/>
      <c r="P892" s="227"/>
      <c r="Q892" s="227"/>
      <c r="R892" s="227"/>
      <c r="S892" s="227"/>
      <c r="T892" s="227"/>
      <c r="U892" s="227"/>
      <c r="V892" s="227"/>
      <c r="W892" s="227"/>
      <c r="X892" s="227"/>
      <c r="Y892" s="227"/>
      <c r="Z892" s="227"/>
    </row>
    <row r="893" spans="1:26" ht="14.25">
      <c r="A893" s="236"/>
      <c r="B893" s="227"/>
      <c r="C893" s="227"/>
      <c r="D893" s="227"/>
      <c r="E893" s="227"/>
      <c r="F893" s="227"/>
      <c r="G893" s="227"/>
      <c r="H893" s="227"/>
      <c r="I893" s="227"/>
      <c r="J893" s="227"/>
      <c r="K893" s="227"/>
      <c r="L893" s="227"/>
      <c r="M893" s="227"/>
      <c r="N893" s="227"/>
      <c r="O893" s="227"/>
      <c r="P893" s="227"/>
      <c r="Q893" s="227"/>
      <c r="R893" s="227"/>
      <c r="S893" s="227"/>
      <c r="T893" s="227"/>
      <c r="U893" s="227"/>
      <c r="V893" s="227"/>
      <c r="W893" s="227"/>
      <c r="X893" s="227"/>
      <c r="Y893" s="227"/>
      <c r="Z893" s="227"/>
    </row>
    <row r="894" spans="1:26" ht="14.25">
      <c r="A894" s="236"/>
      <c r="B894" s="227"/>
      <c r="C894" s="227"/>
      <c r="D894" s="227"/>
      <c r="E894" s="227"/>
      <c r="F894" s="227"/>
      <c r="G894" s="227"/>
      <c r="H894" s="227"/>
      <c r="I894" s="227"/>
      <c r="J894" s="227"/>
      <c r="K894" s="227"/>
      <c r="L894" s="227"/>
      <c r="M894" s="227"/>
      <c r="N894" s="227"/>
      <c r="O894" s="227"/>
      <c r="P894" s="227"/>
      <c r="Q894" s="227"/>
      <c r="R894" s="227"/>
      <c r="S894" s="227"/>
      <c r="T894" s="227"/>
      <c r="U894" s="227"/>
      <c r="V894" s="227"/>
      <c r="W894" s="227"/>
      <c r="X894" s="227"/>
      <c r="Y894" s="227"/>
      <c r="Z894" s="227"/>
    </row>
    <row r="895" spans="1:26" ht="14.25">
      <c r="A895" s="236"/>
      <c r="B895" s="227"/>
      <c r="C895" s="227"/>
      <c r="D895" s="227"/>
      <c r="E895" s="227"/>
      <c r="F895" s="227"/>
      <c r="G895" s="227"/>
      <c r="H895" s="227"/>
      <c r="I895" s="227"/>
      <c r="J895" s="227"/>
      <c r="K895" s="227"/>
      <c r="L895" s="227"/>
      <c r="M895" s="227"/>
      <c r="N895" s="227"/>
      <c r="O895" s="227"/>
      <c r="P895" s="227"/>
      <c r="Q895" s="227"/>
      <c r="R895" s="227"/>
      <c r="S895" s="227"/>
      <c r="T895" s="227"/>
      <c r="U895" s="227"/>
      <c r="V895" s="227"/>
      <c r="W895" s="227"/>
      <c r="X895" s="227"/>
      <c r="Y895" s="227"/>
      <c r="Z895" s="227"/>
    </row>
    <row r="896" spans="1:26" ht="14.25">
      <c r="A896" s="236"/>
      <c r="B896" s="227"/>
      <c r="C896" s="227"/>
      <c r="D896" s="227"/>
      <c r="E896" s="227"/>
      <c r="F896" s="227"/>
      <c r="G896" s="227"/>
      <c r="H896" s="227"/>
      <c r="I896" s="227"/>
      <c r="J896" s="227"/>
      <c r="K896" s="227"/>
      <c r="L896" s="227"/>
      <c r="M896" s="227"/>
      <c r="N896" s="227"/>
      <c r="O896" s="227"/>
      <c r="P896" s="227"/>
      <c r="Q896" s="227"/>
      <c r="R896" s="227"/>
      <c r="S896" s="227"/>
      <c r="T896" s="227"/>
      <c r="U896" s="227"/>
      <c r="V896" s="227"/>
      <c r="W896" s="227"/>
      <c r="X896" s="227"/>
      <c r="Y896" s="227"/>
      <c r="Z896" s="227"/>
    </row>
    <row r="897" spans="1:26" ht="14.25">
      <c r="A897" s="236"/>
      <c r="B897" s="227"/>
      <c r="C897" s="227"/>
      <c r="D897" s="227"/>
      <c r="E897" s="227"/>
      <c r="F897" s="227"/>
      <c r="G897" s="227"/>
      <c r="H897" s="227"/>
      <c r="I897" s="227"/>
      <c r="J897" s="227"/>
      <c r="K897" s="227"/>
      <c r="L897" s="227"/>
      <c r="M897" s="227"/>
      <c r="N897" s="227"/>
      <c r="O897" s="227"/>
      <c r="P897" s="227"/>
      <c r="Q897" s="227"/>
      <c r="R897" s="227"/>
      <c r="S897" s="227"/>
      <c r="T897" s="227"/>
      <c r="U897" s="227"/>
      <c r="V897" s="227"/>
      <c r="W897" s="227"/>
      <c r="X897" s="227"/>
      <c r="Y897" s="227"/>
      <c r="Z897" s="227"/>
    </row>
    <row r="898" spans="1:26" ht="14.25">
      <c r="A898" s="236"/>
      <c r="B898" s="227"/>
      <c r="C898" s="227"/>
      <c r="D898" s="227"/>
      <c r="E898" s="227"/>
      <c r="F898" s="227"/>
      <c r="G898" s="227"/>
      <c r="H898" s="227"/>
      <c r="I898" s="227"/>
      <c r="J898" s="227"/>
      <c r="K898" s="227"/>
      <c r="L898" s="227"/>
      <c r="M898" s="227"/>
      <c r="N898" s="227"/>
      <c r="O898" s="227"/>
      <c r="P898" s="227"/>
      <c r="Q898" s="227"/>
      <c r="R898" s="227"/>
      <c r="S898" s="227"/>
      <c r="T898" s="227"/>
      <c r="U898" s="227"/>
      <c r="V898" s="227"/>
      <c r="W898" s="227"/>
      <c r="X898" s="227"/>
      <c r="Y898" s="227"/>
      <c r="Z898" s="227"/>
    </row>
    <row r="899" spans="1:26" ht="14.25">
      <c r="A899" s="236"/>
      <c r="B899" s="227"/>
      <c r="C899" s="227"/>
      <c r="D899" s="227"/>
      <c r="E899" s="227"/>
      <c r="F899" s="227"/>
      <c r="G899" s="227"/>
      <c r="H899" s="227"/>
      <c r="I899" s="227"/>
      <c r="J899" s="227"/>
      <c r="K899" s="227"/>
      <c r="L899" s="227"/>
      <c r="M899" s="227"/>
      <c r="N899" s="227"/>
      <c r="O899" s="227"/>
      <c r="P899" s="227"/>
      <c r="Q899" s="227"/>
      <c r="R899" s="227"/>
      <c r="S899" s="227"/>
      <c r="T899" s="227"/>
      <c r="U899" s="227"/>
      <c r="V899" s="227"/>
      <c r="W899" s="227"/>
      <c r="X899" s="227"/>
      <c r="Y899" s="227"/>
      <c r="Z899" s="227"/>
    </row>
    <row r="900" spans="1:26" ht="14.25">
      <c r="A900" s="236"/>
      <c r="B900" s="227"/>
      <c r="C900" s="227"/>
      <c r="D900" s="227"/>
      <c r="E900" s="227"/>
      <c r="F900" s="227"/>
      <c r="G900" s="227"/>
      <c r="H900" s="227"/>
      <c r="I900" s="227"/>
      <c r="J900" s="227"/>
      <c r="K900" s="227"/>
      <c r="L900" s="227"/>
      <c r="M900" s="227"/>
      <c r="N900" s="227"/>
      <c r="O900" s="227"/>
      <c r="P900" s="227"/>
      <c r="Q900" s="227"/>
      <c r="R900" s="227"/>
      <c r="S900" s="227"/>
      <c r="T900" s="227"/>
      <c r="U900" s="227"/>
      <c r="V900" s="227"/>
      <c r="W900" s="227"/>
      <c r="X900" s="227"/>
      <c r="Y900" s="227"/>
      <c r="Z900" s="227"/>
    </row>
    <row r="901" spans="1:26" ht="14.25">
      <c r="A901" s="236"/>
      <c r="B901" s="227"/>
      <c r="C901" s="227"/>
      <c r="D901" s="227"/>
      <c r="E901" s="227"/>
      <c r="F901" s="227"/>
      <c r="G901" s="227"/>
      <c r="H901" s="227"/>
      <c r="I901" s="227"/>
      <c r="J901" s="227"/>
      <c r="K901" s="227"/>
      <c r="L901" s="227"/>
      <c r="M901" s="227"/>
      <c r="N901" s="227"/>
      <c r="O901" s="227"/>
      <c r="P901" s="227"/>
      <c r="Q901" s="227"/>
      <c r="R901" s="227"/>
      <c r="S901" s="227"/>
      <c r="T901" s="227"/>
      <c r="U901" s="227"/>
      <c r="V901" s="227"/>
      <c r="W901" s="227"/>
      <c r="X901" s="227"/>
      <c r="Y901" s="227"/>
      <c r="Z901" s="227"/>
    </row>
    <row r="902" spans="1:26" ht="14.25">
      <c r="A902" s="236"/>
      <c r="B902" s="227"/>
      <c r="C902" s="227"/>
      <c r="D902" s="227"/>
      <c r="E902" s="227"/>
      <c r="F902" s="227"/>
      <c r="G902" s="227"/>
      <c r="H902" s="227"/>
      <c r="I902" s="227"/>
      <c r="J902" s="227"/>
      <c r="K902" s="227"/>
      <c r="L902" s="227"/>
      <c r="M902" s="227"/>
      <c r="N902" s="227"/>
      <c r="O902" s="227"/>
      <c r="P902" s="227"/>
      <c r="Q902" s="227"/>
      <c r="R902" s="227"/>
      <c r="S902" s="227"/>
      <c r="T902" s="227"/>
      <c r="U902" s="227"/>
      <c r="V902" s="227"/>
      <c r="W902" s="227"/>
      <c r="X902" s="227"/>
      <c r="Y902" s="227"/>
      <c r="Z902" s="227"/>
    </row>
    <row r="903" spans="1:26" ht="14.25">
      <c r="A903" s="236"/>
      <c r="B903" s="227"/>
      <c r="C903" s="227"/>
      <c r="D903" s="227"/>
      <c r="E903" s="227"/>
      <c r="F903" s="227"/>
      <c r="G903" s="227"/>
      <c r="H903" s="227"/>
      <c r="I903" s="227"/>
      <c r="J903" s="227"/>
      <c r="K903" s="227"/>
      <c r="L903" s="227"/>
      <c r="M903" s="227"/>
      <c r="N903" s="227"/>
      <c r="O903" s="227"/>
      <c r="P903" s="227"/>
      <c r="Q903" s="227"/>
      <c r="R903" s="227"/>
      <c r="S903" s="227"/>
      <c r="T903" s="227"/>
      <c r="U903" s="227"/>
      <c r="V903" s="227"/>
      <c r="W903" s="227"/>
      <c r="X903" s="227"/>
      <c r="Y903" s="227"/>
      <c r="Z903" s="227"/>
    </row>
    <row r="904" spans="1:26" ht="14.25">
      <c r="A904" s="236"/>
      <c r="B904" s="227"/>
      <c r="C904" s="227"/>
      <c r="D904" s="227"/>
      <c r="E904" s="227"/>
      <c r="F904" s="227"/>
      <c r="G904" s="227"/>
      <c r="H904" s="227"/>
      <c r="I904" s="227"/>
      <c r="J904" s="227"/>
      <c r="K904" s="227"/>
      <c r="L904" s="227"/>
      <c r="M904" s="227"/>
      <c r="N904" s="227"/>
      <c r="O904" s="227"/>
      <c r="P904" s="227"/>
      <c r="Q904" s="227"/>
      <c r="R904" s="227"/>
      <c r="S904" s="227"/>
      <c r="T904" s="227"/>
      <c r="U904" s="227"/>
      <c r="V904" s="227"/>
      <c r="W904" s="227"/>
      <c r="X904" s="227"/>
      <c r="Y904" s="227"/>
      <c r="Z904" s="227"/>
    </row>
    <row r="905" spans="1:26" ht="14.25">
      <c r="A905" s="236"/>
      <c r="B905" s="227"/>
      <c r="C905" s="227"/>
      <c r="D905" s="227"/>
      <c r="E905" s="227"/>
      <c r="F905" s="227"/>
      <c r="G905" s="227"/>
      <c r="H905" s="227"/>
      <c r="I905" s="227"/>
      <c r="J905" s="227"/>
      <c r="K905" s="227"/>
      <c r="L905" s="227"/>
      <c r="M905" s="227"/>
      <c r="N905" s="227"/>
      <c r="O905" s="227"/>
      <c r="P905" s="227"/>
      <c r="Q905" s="227"/>
      <c r="R905" s="227"/>
      <c r="S905" s="227"/>
      <c r="T905" s="227"/>
      <c r="U905" s="227"/>
      <c r="V905" s="227"/>
      <c r="W905" s="227"/>
      <c r="X905" s="227"/>
      <c r="Y905" s="227"/>
      <c r="Z905" s="227"/>
    </row>
    <row r="906" spans="1:26" ht="14.25">
      <c r="A906" s="236"/>
      <c r="B906" s="227"/>
      <c r="C906" s="227"/>
      <c r="D906" s="227"/>
      <c r="E906" s="227"/>
      <c r="F906" s="227"/>
      <c r="G906" s="227"/>
      <c r="H906" s="227"/>
      <c r="I906" s="227"/>
      <c r="J906" s="227"/>
      <c r="K906" s="227"/>
      <c r="L906" s="227"/>
      <c r="M906" s="227"/>
      <c r="N906" s="227"/>
      <c r="O906" s="227"/>
      <c r="P906" s="227"/>
      <c r="Q906" s="227"/>
      <c r="R906" s="227"/>
      <c r="S906" s="227"/>
      <c r="T906" s="227"/>
      <c r="U906" s="227"/>
      <c r="V906" s="227"/>
      <c r="W906" s="227"/>
      <c r="X906" s="227"/>
      <c r="Y906" s="227"/>
      <c r="Z906" s="227"/>
    </row>
    <row r="907" spans="1:26" ht="14.25">
      <c r="A907" s="236"/>
      <c r="B907" s="227"/>
      <c r="C907" s="227"/>
      <c r="D907" s="227"/>
      <c r="E907" s="227"/>
      <c r="F907" s="227"/>
      <c r="G907" s="227"/>
      <c r="H907" s="227"/>
      <c r="I907" s="227"/>
      <c r="J907" s="227"/>
      <c r="K907" s="227"/>
      <c r="L907" s="227"/>
      <c r="M907" s="227"/>
      <c r="N907" s="227"/>
      <c r="O907" s="227"/>
      <c r="P907" s="227"/>
      <c r="Q907" s="227"/>
      <c r="R907" s="227"/>
      <c r="S907" s="227"/>
      <c r="T907" s="227"/>
      <c r="U907" s="227"/>
      <c r="V907" s="227"/>
      <c r="W907" s="227"/>
      <c r="X907" s="227"/>
      <c r="Y907" s="227"/>
      <c r="Z907" s="227"/>
    </row>
    <row r="908" spans="1:26" ht="14.25">
      <c r="A908" s="236"/>
      <c r="B908" s="227"/>
      <c r="C908" s="227"/>
      <c r="D908" s="227"/>
      <c r="E908" s="227"/>
      <c r="F908" s="227"/>
      <c r="G908" s="227"/>
      <c r="H908" s="227"/>
      <c r="I908" s="227"/>
      <c r="J908" s="227"/>
      <c r="K908" s="227"/>
      <c r="L908" s="227"/>
      <c r="M908" s="227"/>
      <c r="N908" s="227"/>
      <c r="O908" s="227"/>
      <c r="P908" s="227"/>
      <c r="Q908" s="227"/>
      <c r="R908" s="227"/>
      <c r="S908" s="227"/>
      <c r="T908" s="227"/>
      <c r="U908" s="227"/>
      <c r="V908" s="227"/>
      <c r="W908" s="227"/>
      <c r="X908" s="227"/>
      <c r="Y908" s="227"/>
      <c r="Z908" s="227"/>
    </row>
    <row r="909" spans="1:26" ht="14.25">
      <c r="A909" s="236"/>
      <c r="B909" s="227"/>
      <c r="C909" s="227"/>
      <c r="D909" s="227"/>
      <c r="E909" s="227"/>
      <c r="F909" s="227"/>
      <c r="G909" s="227"/>
      <c r="H909" s="227"/>
      <c r="I909" s="227"/>
      <c r="J909" s="227"/>
      <c r="K909" s="227"/>
      <c r="L909" s="227"/>
      <c r="M909" s="227"/>
      <c r="N909" s="227"/>
      <c r="O909" s="227"/>
      <c r="P909" s="227"/>
      <c r="Q909" s="227"/>
      <c r="R909" s="227"/>
      <c r="S909" s="227"/>
      <c r="T909" s="227"/>
      <c r="U909" s="227"/>
      <c r="V909" s="227"/>
      <c r="W909" s="227"/>
      <c r="X909" s="227"/>
      <c r="Y909" s="227"/>
      <c r="Z909" s="227"/>
    </row>
    <row r="910" spans="1:26" ht="14.25">
      <c r="A910" s="236"/>
      <c r="B910" s="227"/>
      <c r="C910" s="227"/>
      <c r="D910" s="227"/>
      <c r="E910" s="227"/>
      <c r="F910" s="227"/>
      <c r="G910" s="227"/>
      <c r="H910" s="227"/>
      <c r="I910" s="227"/>
      <c r="J910" s="227"/>
      <c r="K910" s="227"/>
      <c r="L910" s="227"/>
      <c r="M910" s="227"/>
      <c r="N910" s="227"/>
      <c r="O910" s="227"/>
      <c r="P910" s="227"/>
      <c r="Q910" s="227"/>
      <c r="R910" s="227"/>
      <c r="S910" s="227"/>
      <c r="T910" s="227"/>
      <c r="U910" s="227"/>
      <c r="V910" s="227"/>
      <c r="W910" s="227"/>
      <c r="X910" s="227"/>
      <c r="Y910" s="227"/>
      <c r="Z910" s="227"/>
    </row>
    <row r="911" spans="1:26" ht="14.25">
      <c r="A911" s="236"/>
      <c r="B911" s="227"/>
      <c r="C911" s="227"/>
      <c r="D911" s="227"/>
      <c r="E911" s="227"/>
      <c r="F911" s="227"/>
      <c r="G911" s="227"/>
      <c r="H911" s="227"/>
      <c r="I911" s="227"/>
      <c r="J911" s="227"/>
      <c r="K911" s="227"/>
      <c r="L911" s="227"/>
      <c r="M911" s="227"/>
      <c r="N911" s="227"/>
      <c r="O911" s="227"/>
      <c r="P911" s="227"/>
      <c r="Q911" s="227"/>
      <c r="R911" s="227"/>
      <c r="S911" s="227"/>
      <c r="T911" s="227"/>
      <c r="U911" s="227"/>
      <c r="V911" s="227"/>
      <c r="W911" s="227"/>
      <c r="X911" s="227"/>
      <c r="Y911" s="227"/>
      <c r="Z911" s="227"/>
    </row>
    <row r="912" spans="1:26" ht="14.25">
      <c r="A912" s="236"/>
      <c r="B912" s="227"/>
      <c r="C912" s="227"/>
      <c r="D912" s="227"/>
      <c r="E912" s="227"/>
      <c r="F912" s="227"/>
      <c r="G912" s="227"/>
      <c r="H912" s="227"/>
      <c r="I912" s="227"/>
      <c r="J912" s="227"/>
      <c r="K912" s="227"/>
      <c r="L912" s="227"/>
      <c r="M912" s="227"/>
      <c r="N912" s="227"/>
      <c r="O912" s="227"/>
      <c r="P912" s="227"/>
      <c r="Q912" s="227"/>
      <c r="R912" s="227"/>
      <c r="S912" s="227"/>
      <c r="T912" s="227"/>
      <c r="U912" s="227"/>
      <c r="V912" s="227"/>
      <c r="W912" s="227"/>
      <c r="X912" s="227"/>
      <c r="Y912" s="227"/>
      <c r="Z912" s="227"/>
    </row>
    <row r="913" spans="1:26" ht="14.25">
      <c r="A913" s="236"/>
      <c r="B913" s="227"/>
      <c r="C913" s="227"/>
      <c r="D913" s="227"/>
      <c r="E913" s="227"/>
      <c r="F913" s="227"/>
      <c r="G913" s="227"/>
      <c r="H913" s="227"/>
      <c r="I913" s="227"/>
      <c r="J913" s="227"/>
      <c r="K913" s="227"/>
      <c r="L913" s="227"/>
      <c r="M913" s="227"/>
      <c r="N913" s="227"/>
      <c r="O913" s="227"/>
      <c r="P913" s="227"/>
      <c r="Q913" s="227"/>
      <c r="R913" s="227"/>
      <c r="S913" s="227"/>
      <c r="T913" s="227"/>
      <c r="U913" s="227"/>
      <c r="V913" s="227"/>
      <c r="W913" s="227"/>
      <c r="X913" s="227"/>
      <c r="Y913" s="227"/>
      <c r="Z913" s="227"/>
    </row>
    <row r="914" spans="1:26" ht="14.25">
      <c r="A914" s="236"/>
      <c r="B914" s="227"/>
      <c r="C914" s="227"/>
      <c r="D914" s="227"/>
      <c r="E914" s="227"/>
      <c r="F914" s="227"/>
      <c r="G914" s="227"/>
      <c r="H914" s="227"/>
      <c r="I914" s="227"/>
      <c r="J914" s="227"/>
      <c r="K914" s="227"/>
      <c r="L914" s="227"/>
      <c r="M914" s="227"/>
      <c r="N914" s="227"/>
      <c r="O914" s="227"/>
      <c r="P914" s="227"/>
      <c r="Q914" s="227"/>
      <c r="R914" s="227"/>
      <c r="S914" s="227"/>
      <c r="T914" s="227"/>
      <c r="U914" s="227"/>
      <c r="V914" s="227"/>
      <c r="W914" s="227"/>
      <c r="X914" s="227"/>
      <c r="Y914" s="227"/>
      <c r="Z914" s="227"/>
    </row>
    <row r="915" spans="1:26" ht="14.25">
      <c r="A915" s="236"/>
      <c r="B915" s="227"/>
      <c r="C915" s="227"/>
      <c r="D915" s="227"/>
      <c r="E915" s="227"/>
      <c r="F915" s="227"/>
      <c r="G915" s="227"/>
      <c r="H915" s="227"/>
      <c r="I915" s="227"/>
      <c r="J915" s="227"/>
      <c r="K915" s="227"/>
      <c r="L915" s="227"/>
      <c r="M915" s="227"/>
      <c r="N915" s="227"/>
      <c r="O915" s="227"/>
      <c r="P915" s="227"/>
      <c r="Q915" s="227"/>
      <c r="R915" s="227"/>
      <c r="S915" s="227"/>
      <c r="T915" s="227"/>
      <c r="U915" s="227"/>
      <c r="V915" s="227"/>
      <c r="W915" s="227"/>
      <c r="X915" s="227"/>
      <c r="Y915" s="227"/>
      <c r="Z915" s="227"/>
    </row>
    <row r="916" spans="1:26" ht="14.25">
      <c r="A916" s="236"/>
      <c r="B916" s="227"/>
      <c r="C916" s="227"/>
      <c r="D916" s="227"/>
      <c r="E916" s="227"/>
      <c r="F916" s="227"/>
      <c r="G916" s="227"/>
      <c r="H916" s="227"/>
      <c r="I916" s="227"/>
      <c r="J916" s="227"/>
      <c r="K916" s="227"/>
      <c r="L916" s="227"/>
      <c r="M916" s="227"/>
      <c r="N916" s="227"/>
      <c r="O916" s="227"/>
      <c r="P916" s="227"/>
      <c r="Q916" s="227"/>
      <c r="R916" s="227"/>
      <c r="S916" s="227"/>
      <c r="T916" s="227"/>
      <c r="U916" s="227"/>
      <c r="V916" s="227"/>
      <c r="W916" s="227"/>
      <c r="X916" s="227"/>
      <c r="Y916" s="227"/>
      <c r="Z916" s="227"/>
    </row>
    <row r="917" spans="1:26" ht="14.25">
      <c r="A917" s="236"/>
      <c r="B917" s="227"/>
      <c r="C917" s="227"/>
      <c r="D917" s="227"/>
      <c r="E917" s="227"/>
      <c r="F917" s="227"/>
      <c r="G917" s="227"/>
      <c r="H917" s="227"/>
      <c r="I917" s="227"/>
      <c r="J917" s="227"/>
      <c r="K917" s="227"/>
      <c r="L917" s="227"/>
      <c r="M917" s="227"/>
      <c r="N917" s="227"/>
      <c r="O917" s="227"/>
      <c r="P917" s="227"/>
      <c r="Q917" s="227"/>
      <c r="R917" s="227"/>
      <c r="S917" s="227"/>
      <c r="T917" s="227"/>
      <c r="U917" s="227"/>
      <c r="V917" s="227"/>
      <c r="W917" s="227"/>
      <c r="X917" s="227"/>
      <c r="Y917" s="227"/>
      <c r="Z917" s="227"/>
    </row>
    <row r="918" spans="1:26" ht="14.25">
      <c r="A918" s="236"/>
      <c r="B918" s="227"/>
      <c r="C918" s="227"/>
      <c r="D918" s="227"/>
      <c r="E918" s="227"/>
      <c r="F918" s="227"/>
      <c r="G918" s="227"/>
      <c r="H918" s="227"/>
      <c r="I918" s="227"/>
      <c r="J918" s="227"/>
      <c r="K918" s="227"/>
      <c r="L918" s="227"/>
      <c r="M918" s="227"/>
      <c r="N918" s="227"/>
      <c r="O918" s="227"/>
      <c r="P918" s="227"/>
      <c r="Q918" s="227"/>
      <c r="R918" s="227"/>
      <c r="S918" s="227"/>
      <c r="T918" s="227"/>
      <c r="U918" s="227"/>
      <c r="V918" s="227"/>
      <c r="W918" s="227"/>
      <c r="X918" s="227"/>
      <c r="Y918" s="227"/>
      <c r="Z918" s="227"/>
    </row>
    <row r="919" spans="1:26" ht="14.25">
      <c r="A919" s="236"/>
      <c r="B919" s="227"/>
      <c r="C919" s="227"/>
      <c r="D919" s="227"/>
      <c r="E919" s="227"/>
      <c r="F919" s="227"/>
      <c r="G919" s="227"/>
      <c r="H919" s="227"/>
      <c r="I919" s="227"/>
      <c r="J919" s="227"/>
      <c r="K919" s="227"/>
      <c r="L919" s="227"/>
      <c r="M919" s="227"/>
      <c r="N919" s="227"/>
      <c r="O919" s="227"/>
      <c r="P919" s="227"/>
      <c r="Q919" s="227"/>
      <c r="R919" s="227"/>
      <c r="S919" s="227"/>
      <c r="T919" s="227"/>
      <c r="U919" s="227"/>
      <c r="V919" s="227"/>
      <c r="W919" s="227"/>
      <c r="X919" s="227"/>
      <c r="Y919" s="227"/>
      <c r="Z919" s="227"/>
    </row>
    <row r="920" spans="1:26" ht="14.25">
      <c r="A920" s="236"/>
      <c r="B920" s="227"/>
      <c r="C920" s="227"/>
      <c r="D920" s="227"/>
      <c r="E920" s="227"/>
      <c r="F920" s="227"/>
      <c r="G920" s="227"/>
      <c r="H920" s="227"/>
      <c r="I920" s="227"/>
      <c r="J920" s="227"/>
      <c r="K920" s="227"/>
      <c r="L920" s="227"/>
      <c r="M920" s="227"/>
      <c r="N920" s="227"/>
      <c r="O920" s="227"/>
      <c r="P920" s="227"/>
      <c r="Q920" s="227"/>
      <c r="R920" s="227"/>
      <c r="S920" s="227"/>
      <c r="T920" s="227"/>
      <c r="U920" s="227"/>
      <c r="V920" s="227"/>
      <c r="W920" s="227"/>
      <c r="X920" s="227"/>
      <c r="Y920" s="227"/>
      <c r="Z920" s="227"/>
    </row>
    <row r="921" spans="1:26" ht="14.25">
      <c r="A921" s="236"/>
      <c r="B921" s="227"/>
      <c r="C921" s="227"/>
      <c r="D921" s="227"/>
      <c r="E921" s="227"/>
      <c r="F921" s="227"/>
      <c r="G921" s="227"/>
      <c r="H921" s="227"/>
      <c r="I921" s="227"/>
      <c r="J921" s="227"/>
      <c r="K921" s="227"/>
      <c r="L921" s="227"/>
      <c r="M921" s="227"/>
      <c r="N921" s="227"/>
      <c r="O921" s="227"/>
      <c r="P921" s="227"/>
      <c r="Q921" s="227"/>
      <c r="R921" s="227"/>
      <c r="S921" s="227"/>
      <c r="T921" s="227"/>
      <c r="U921" s="227"/>
      <c r="V921" s="227"/>
      <c r="W921" s="227"/>
      <c r="X921" s="227"/>
      <c r="Y921" s="227"/>
      <c r="Z921" s="227"/>
    </row>
    <row r="922" spans="1:26" ht="14.25">
      <c r="A922" s="236"/>
      <c r="B922" s="227"/>
      <c r="C922" s="227"/>
      <c r="D922" s="227"/>
      <c r="E922" s="227"/>
      <c r="F922" s="227"/>
      <c r="G922" s="227"/>
      <c r="H922" s="227"/>
      <c r="I922" s="227"/>
      <c r="J922" s="227"/>
      <c r="K922" s="227"/>
      <c r="L922" s="227"/>
      <c r="M922" s="227"/>
      <c r="N922" s="227"/>
      <c r="O922" s="227"/>
      <c r="P922" s="227"/>
      <c r="Q922" s="227"/>
      <c r="R922" s="227"/>
      <c r="S922" s="227"/>
      <c r="T922" s="227"/>
      <c r="U922" s="227"/>
      <c r="V922" s="227"/>
      <c r="W922" s="227"/>
      <c r="X922" s="227"/>
      <c r="Y922" s="227"/>
      <c r="Z922" s="227"/>
    </row>
    <row r="923" spans="1:26" ht="14.25">
      <c r="A923" s="236"/>
      <c r="B923" s="227"/>
      <c r="C923" s="227"/>
      <c r="D923" s="227"/>
      <c r="E923" s="227"/>
      <c r="F923" s="227"/>
      <c r="G923" s="227"/>
      <c r="H923" s="227"/>
      <c r="I923" s="227"/>
      <c r="J923" s="227"/>
      <c r="K923" s="227"/>
      <c r="L923" s="227"/>
      <c r="M923" s="227"/>
      <c r="N923" s="227"/>
      <c r="O923" s="227"/>
      <c r="P923" s="227"/>
      <c r="Q923" s="227"/>
      <c r="R923" s="227"/>
      <c r="S923" s="227"/>
      <c r="T923" s="227"/>
      <c r="U923" s="227"/>
      <c r="V923" s="227"/>
      <c r="W923" s="227"/>
      <c r="X923" s="227"/>
      <c r="Y923" s="227"/>
      <c r="Z923" s="227"/>
    </row>
    <row r="924" spans="1:26" ht="14.25">
      <c r="A924" s="236"/>
      <c r="B924" s="227"/>
      <c r="C924" s="227"/>
      <c r="D924" s="227"/>
      <c r="E924" s="227"/>
      <c r="F924" s="227"/>
      <c r="G924" s="227"/>
      <c r="H924" s="227"/>
      <c r="I924" s="227"/>
      <c r="J924" s="227"/>
      <c r="K924" s="227"/>
      <c r="L924" s="227"/>
      <c r="M924" s="227"/>
      <c r="N924" s="227"/>
      <c r="O924" s="227"/>
      <c r="P924" s="227"/>
      <c r="Q924" s="227"/>
      <c r="R924" s="227"/>
      <c r="S924" s="227"/>
      <c r="T924" s="227"/>
      <c r="U924" s="227"/>
      <c r="V924" s="227"/>
      <c r="W924" s="227"/>
      <c r="X924" s="227"/>
      <c r="Y924" s="227"/>
      <c r="Z924" s="227"/>
    </row>
    <row r="925" spans="1:26" ht="14.25">
      <c r="A925" s="236"/>
      <c r="B925" s="227"/>
      <c r="C925" s="227"/>
      <c r="D925" s="227"/>
      <c r="E925" s="227"/>
      <c r="F925" s="227"/>
      <c r="G925" s="227"/>
      <c r="H925" s="227"/>
      <c r="I925" s="227"/>
      <c r="J925" s="227"/>
      <c r="K925" s="227"/>
      <c r="L925" s="227"/>
      <c r="M925" s="227"/>
      <c r="N925" s="227"/>
      <c r="O925" s="227"/>
      <c r="P925" s="227"/>
      <c r="Q925" s="227"/>
      <c r="R925" s="227"/>
      <c r="S925" s="227"/>
      <c r="T925" s="227"/>
      <c r="U925" s="227"/>
      <c r="V925" s="227"/>
      <c r="W925" s="227"/>
      <c r="X925" s="227"/>
      <c r="Y925" s="227"/>
      <c r="Z925" s="227"/>
    </row>
    <row r="926" spans="1:26" ht="14.25">
      <c r="A926" s="236"/>
      <c r="B926" s="227"/>
      <c r="C926" s="227"/>
      <c r="D926" s="227"/>
      <c r="E926" s="227"/>
      <c r="F926" s="227"/>
      <c r="G926" s="227"/>
      <c r="H926" s="227"/>
      <c r="I926" s="227"/>
      <c r="J926" s="227"/>
      <c r="K926" s="227"/>
      <c r="L926" s="227"/>
      <c r="M926" s="227"/>
      <c r="N926" s="227"/>
      <c r="O926" s="227"/>
      <c r="P926" s="227"/>
      <c r="Q926" s="227"/>
      <c r="R926" s="227"/>
      <c r="S926" s="227"/>
      <c r="T926" s="227"/>
      <c r="U926" s="227"/>
      <c r="V926" s="227"/>
      <c r="W926" s="227"/>
      <c r="X926" s="227"/>
      <c r="Y926" s="227"/>
      <c r="Z926" s="227"/>
    </row>
    <row r="927" spans="1:26" ht="14.25">
      <c r="A927" s="236"/>
      <c r="B927" s="227"/>
      <c r="C927" s="227"/>
      <c r="D927" s="227"/>
      <c r="E927" s="227"/>
      <c r="F927" s="227"/>
      <c r="G927" s="227"/>
      <c r="H927" s="227"/>
      <c r="I927" s="227"/>
      <c r="J927" s="227"/>
      <c r="K927" s="227"/>
      <c r="L927" s="227"/>
      <c r="M927" s="227"/>
      <c r="N927" s="227"/>
      <c r="O927" s="227"/>
      <c r="P927" s="227"/>
      <c r="Q927" s="227"/>
      <c r="R927" s="227"/>
      <c r="S927" s="227"/>
      <c r="T927" s="227"/>
      <c r="U927" s="227"/>
      <c r="V927" s="227"/>
      <c r="W927" s="227"/>
      <c r="X927" s="227"/>
      <c r="Y927" s="227"/>
      <c r="Z927" s="227"/>
    </row>
    <row r="928" spans="1:26" ht="14.25">
      <c r="A928" s="236"/>
      <c r="B928" s="227"/>
      <c r="C928" s="227"/>
      <c r="D928" s="227"/>
      <c r="E928" s="227"/>
      <c r="F928" s="227"/>
      <c r="G928" s="227"/>
      <c r="H928" s="227"/>
      <c r="I928" s="227"/>
      <c r="J928" s="227"/>
      <c r="K928" s="227"/>
      <c r="L928" s="227"/>
      <c r="M928" s="227"/>
      <c r="N928" s="227"/>
      <c r="O928" s="227"/>
      <c r="P928" s="227"/>
      <c r="Q928" s="227"/>
      <c r="R928" s="227"/>
      <c r="S928" s="227"/>
      <c r="T928" s="227"/>
      <c r="U928" s="227"/>
      <c r="V928" s="227"/>
      <c r="W928" s="227"/>
      <c r="X928" s="227"/>
      <c r="Y928" s="227"/>
      <c r="Z928" s="227"/>
    </row>
    <row r="929" spans="1:26" ht="14.25">
      <c r="A929" s="236"/>
      <c r="B929" s="227"/>
      <c r="C929" s="227"/>
      <c r="D929" s="227"/>
      <c r="E929" s="227"/>
      <c r="F929" s="227"/>
      <c r="G929" s="227"/>
      <c r="H929" s="227"/>
      <c r="I929" s="227"/>
      <c r="J929" s="227"/>
      <c r="K929" s="227"/>
      <c r="L929" s="227"/>
      <c r="M929" s="227"/>
      <c r="N929" s="227"/>
      <c r="O929" s="227"/>
      <c r="P929" s="227"/>
      <c r="Q929" s="227"/>
      <c r="R929" s="227"/>
      <c r="S929" s="227"/>
      <c r="T929" s="227"/>
      <c r="U929" s="227"/>
      <c r="V929" s="227"/>
      <c r="W929" s="227"/>
      <c r="X929" s="227"/>
      <c r="Y929" s="227"/>
      <c r="Z929" s="227"/>
    </row>
    <row r="930" spans="1:26" ht="14.25">
      <c r="A930" s="236"/>
      <c r="B930" s="227"/>
      <c r="C930" s="227"/>
      <c r="D930" s="227"/>
      <c r="E930" s="227"/>
      <c r="F930" s="227"/>
      <c r="G930" s="227"/>
      <c r="H930" s="227"/>
      <c r="I930" s="227"/>
      <c r="J930" s="227"/>
      <c r="K930" s="227"/>
      <c r="L930" s="227"/>
      <c r="M930" s="227"/>
      <c r="N930" s="227"/>
      <c r="O930" s="227"/>
      <c r="P930" s="227"/>
      <c r="Q930" s="227"/>
      <c r="R930" s="227"/>
      <c r="S930" s="227"/>
      <c r="T930" s="227"/>
      <c r="U930" s="227"/>
      <c r="V930" s="227"/>
      <c r="W930" s="227"/>
      <c r="X930" s="227"/>
      <c r="Y930" s="227"/>
      <c r="Z930" s="227"/>
    </row>
    <row r="931" spans="1:26" ht="14.25">
      <c r="A931" s="236"/>
      <c r="B931" s="227"/>
      <c r="C931" s="227"/>
      <c r="D931" s="227"/>
      <c r="E931" s="227"/>
      <c r="F931" s="227"/>
      <c r="G931" s="227"/>
      <c r="H931" s="227"/>
      <c r="I931" s="227"/>
      <c r="J931" s="227"/>
      <c r="K931" s="227"/>
      <c r="L931" s="227"/>
      <c r="M931" s="227"/>
      <c r="N931" s="227"/>
      <c r="O931" s="227"/>
      <c r="P931" s="227"/>
      <c r="Q931" s="227"/>
      <c r="R931" s="227"/>
      <c r="S931" s="227"/>
      <c r="T931" s="227"/>
      <c r="U931" s="227"/>
      <c r="V931" s="227"/>
      <c r="W931" s="227"/>
      <c r="X931" s="227"/>
      <c r="Y931" s="227"/>
      <c r="Z931" s="227"/>
    </row>
    <row r="932" spans="1:26" ht="14.25">
      <c r="A932" s="236"/>
      <c r="B932" s="227"/>
      <c r="C932" s="227"/>
      <c r="D932" s="227"/>
      <c r="E932" s="227"/>
      <c r="F932" s="227"/>
      <c r="G932" s="227"/>
      <c r="H932" s="227"/>
      <c r="I932" s="227"/>
      <c r="J932" s="227"/>
      <c r="K932" s="227"/>
      <c r="L932" s="227"/>
      <c r="M932" s="227"/>
      <c r="N932" s="227"/>
      <c r="O932" s="227"/>
      <c r="P932" s="227"/>
      <c r="Q932" s="227"/>
      <c r="R932" s="227"/>
      <c r="S932" s="227"/>
      <c r="T932" s="227"/>
      <c r="U932" s="227"/>
      <c r="V932" s="227"/>
      <c r="W932" s="227"/>
      <c r="X932" s="227"/>
      <c r="Y932" s="227"/>
      <c r="Z932" s="227"/>
    </row>
    <row r="933" spans="1:26" ht="14.25">
      <c r="A933" s="236"/>
      <c r="B933" s="227"/>
      <c r="C933" s="227"/>
      <c r="D933" s="227"/>
      <c r="E933" s="227"/>
      <c r="F933" s="227"/>
      <c r="G933" s="227"/>
      <c r="H933" s="227"/>
      <c r="I933" s="227"/>
      <c r="J933" s="227"/>
      <c r="K933" s="227"/>
      <c r="L933" s="227"/>
      <c r="M933" s="227"/>
      <c r="N933" s="227"/>
      <c r="O933" s="227"/>
      <c r="P933" s="227"/>
      <c r="Q933" s="227"/>
      <c r="R933" s="227"/>
      <c r="S933" s="227"/>
      <c r="T933" s="227"/>
      <c r="U933" s="227"/>
      <c r="V933" s="227"/>
      <c r="W933" s="227"/>
      <c r="X933" s="227"/>
      <c r="Y933" s="227"/>
      <c r="Z933" s="227"/>
    </row>
    <row r="934" spans="1:26" ht="14.25">
      <c r="A934" s="236"/>
      <c r="B934" s="227"/>
      <c r="C934" s="227"/>
      <c r="D934" s="227"/>
      <c r="E934" s="227"/>
      <c r="F934" s="227"/>
      <c r="G934" s="227"/>
      <c r="H934" s="227"/>
      <c r="I934" s="227"/>
      <c r="J934" s="227"/>
      <c r="K934" s="227"/>
      <c r="L934" s="227"/>
      <c r="M934" s="227"/>
      <c r="N934" s="227"/>
      <c r="O934" s="227"/>
      <c r="P934" s="227"/>
      <c r="Q934" s="227"/>
      <c r="R934" s="227"/>
      <c r="S934" s="227"/>
      <c r="T934" s="227"/>
      <c r="U934" s="227"/>
      <c r="V934" s="227"/>
      <c r="W934" s="227"/>
      <c r="X934" s="227"/>
      <c r="Y934" s="227"/>
      <c r="Z934" s="227"/>
    </row>
    <row r="935" spans="1:26" ht="14.25">
      <c r="A935" s="236"/>
      <c r="B935" s="227"/>
      <c r="C935" s="227"/>
      <c r="D935" s="227"/>
      <c r="E935" s="227"/>
      <c r="F935" s="227"/>
      <c r="G935" s="227"/>
      <c r="H935" s="227"/>
      <c r="I935" s="227"/>
      <c r="J935" s="227"/>
      <c r="K935" s="227"/>
      <c r="L935" s="227"/>
      <c r="M935" s="227"/>
      <c r="N935" s="227"/>
      <c r="O935" s="227"/>
      <c r="P935" s="227"/>
      <c r="Q935" s="227"/>
      <c r="R935" s="227"/>
      <c r="S935" s="227"/>
      <c r="T935" s="227"/>
      <c r="U935" s="227"/>
      <c r="V935" s="227"/>
      <c r="W935" s="227"/>
      <c r="X935" s="227"/>
      <c r="Y935" s="227"/>
      <c r="Z935" s="227"/>
    </row>
    <row r="936" spans="1:26" ht="14.25">
      <c r="A936" s="236"/>
      <c r="B936" s="227"/>
      <c r="C936" s="227"/>
      <c r="D936" s="227"/>
      <c r="E936" s="227"/>
      <c r="F936" s="227"/>
      <c r="G936" s="227"/>
      <c r="H936" s="227"/>
      <c r="I936" s="227"/>
      <c r="J936" s="227"/>
      <c r="K936" s="227"/>
      <c r="L936" s="227"/>
      <c r="M936" s="227"/>
      <c r="N936" s="227"/>
      <c r="O936" s="227"/>
      <c r="P936" s="227"/>
      <c r="Q936" s="227"/>
      <c r="R936" s="227"/>
      <c r="S936" s="227"/>
      <c r="T936" s="227"/>
      <c r="U936" s="227"/>
      <c r="V936" s="227"/>
      <c r="W936" s="227"/>
      <c r="X936" s="227"/>
      <c r="Y936" s="227"/>
      <c r="Z936" s="227"/>
    </row>
    <row r="937" spans="1:26" ht="14.25">
      <c r="A937" s="236"/>
      <c r="B937" s="227"/>
      <c r="C937" s="227"/>
      <c r="D937" s="227"/>
      <c r="E937" s="227"/>
      <c r="F937" s="227"/>
      <c r="G937" s="227"/>
      <c r="H937" s="227"/>
      <c r="I937" s="227"/>
      <c r="J937" s="227"/>
      <c r="K937" s="227"/>
      <c r="L937" s="227"/>
      <c r="M937" s="227"/>
      <c r="N937" s="227"/>
      <c r="O937" s="227"/>
      <c r="P937" s="227"/>
      <c r="Q937" s="227"/>
      <c r="R937" s="227"/>
      <c r="S937" s="227"/>
      <c r="T937" s="227"/>
      <c r="U937" s="227"/>
      <c r="V937" s="227"/>
      <c r="W937" s="227"/>
      <c r="X937" s="227"/>
      <c r="Y937" s="227"/>
      <c r="Z937" s="227"/>
    </row>
    <row r="938" spans="1:26" ht="14.25">
      <c r="A938" s="236"/>
      <c r="B938" s="227"/>
      <c r="C938" s="227"/>
      <c r="D938" s="227"/>
      <c r="E938" s="227"/>
      <c r="F938" s="227"/>
      <c r="G938" s="227"/>
      <c r="H938" s="227"/>
      <c r="I938" s="227"/>
      <c r="J938" s="227"/>
      <c r="K938" s="227"/>
      <c r="L938" s="227"/>
      <c r="M938" s="227"/>
      <c r="N938" s="227"/>
      <c r="O938" s="227"/>
      <c r="P938" s="227"/>
      <c r="Q938" s="227"/>
      <c r="R938" s="227"/>
      <c r="S938" s="227"/>
      <c r="T938" s="227"/>
      <c r="U938" s="227"/>
      <c r="V938" s="227"/>
      <c r="W938" s="227"/>
      <c r="X938" s="227"/>
      <c r="Y938" s="227"/>
      <c r="Z938" s="227"/>
    </row>
    <row r="939" spans="1:26" ht="14.25">
      <c r="A939" s="236"/>
      <c r="B939" s="227"/>
      <c r="C939" s="227"/>
      <c r="D939" s="227"/>
      <c r="E939" s="227"/>
      <c r="F939" s="227"/>
      <c r="G939" s="227"/>
      <c r="H939" s="227"/>
      <c r="I939" s="227"/>
      <c r="J939" s="227"/>
      <c r="K939" s="227"/>
      <c r="L939" s="227"/>
      <c r="M939" s="227"/>
      <c r="N939" s="227"/>
      <c r="O939" s="227"/>
      <c r="P939" s="227"/>
      <c r="Q939" s="227"/>
      <c r="R939" s="227"/>
      <c r="S939" s="227"/>
      <c r="T939" s="227"/>
      <c r="U939" s="227"/>
      <c r="V939" s="227"/>
      <c r="W939" s="227"/>
      <c r="X939" s="227"/>
      <c r="Y939" s="227"/>
      <c r="Z939" s="227"/>
    </row>
    <row r="940" spans="1:26" ht="14.25">
      <c r="A940" s="236"/>
      <c r="B940" s="227"/>
      <c r="C940" s="227"/>
      <c r="D940" s="227"/>
      <c r="E940" s="227"/>
      <c r="F940" s="227"/>
      <c r="G940" s="227"/>
      <c r="H940" s="227"/>
      <c r="I940" s="227"/>
      <c r="J940" s="227"/>
      <c r="K940" s="227"/>
      <c r="L940" s="227"/>
      <c r="M940" s="227"/>
      <c r="N940" s="227"/>
      <c r="O940" s="227"/>
      <c r="P940" s="227"/>
      <c r="Q940" s="227"/>
      <c r="R940" s="227"/>
      <c r="S940" s="227"/>
      <c r="T940" s="227"/>
      <c r="U940" s="227"/>
      <c r="V940" s="227"/>
      <c r="W940" s="227"/>
      <c r="X940" s="227"/>
      <c r="Y940" s="227"/>
      <c r="Z940" s="227"/>
    </row>
    <row r="941" spans="1:26" ht="14.25">
      <c r="A941" s="236"/>
      <c r="B941" s="227"/>
      <c r="C941" s="227"/>
      <c r="D941" s="227"/>
      <c r="E941" s="227"/>
      <c r="F941" s="227"/>
      <c r="G941" s="227"/>
      <c r="H941" s="227"/>
      <c r="I941" s="227"/>
      <c r="J941" s="227"/>
      <c r="K941" s="227"/>
      <c r="L941" s="227"/>
      <c r="M941" s="227"/>
      <c r="N941" s="227"/>
      <c r="O941" s="227"/>
      <c r="P941" s="227"/>
      <c r="Q941" s="227"/>
      <c r="R941" s="227"/>
      <c r="S941" s="227"/>
      <c r="T941" s="227"/>
      <c r="U941" s="227"/>
      <c r="V941" s="227"/>
      <c r="W941" s="227"/>
      <c r="X941" s="227"/>
      <c r="Y941" s="227"/>
      <c r="Z941" s="227"/>
    </row>
    <row r="942" spans="1:26" ht="14.25">
      <c r="A942" s="236"/>
      <c r="B942" s="227"/>
      <c r="C942" s="227"/>
      <c r="D942" s="227"/>
      <c r="E942" s="227"/>
      <c r="F942" s="227"/>
      <c r="G942" s="227"/>
      <c r="H942" s="227"/>
      <c r="I942" s="227"/>
      <c r="J942" s="227"/>
      <c r="K942" s="227"/>
      <c r="L942" s="227"/>
      <c r="M942" s="227"/>
      <c r="N942" s="227"/>
      <c r="O942" s="227"/>
      <c r="P942" s="227"/>
      <c r="Q942" s="227"/>
      <c r="R942" s="227"/>
      <c r="S942" s="227"/>
      <c r="T942" s="227"/>
      <c r="U942" s="227"/>
      <c r="V942" s="227"/>
      <c r="W942" s="227"/>
      <c r="X942" s="227"/>
      <c r="Y942" s="227"/>
      <c r="Z942" s="227"/>
    </row>
    <row r="943" spans="1:26" ht="14.25">
      <c r="A943" s="236"/>
      <c r="B943" s="227"/>
      <c r="C943" s="227"/>
      <c r="D943" s="227"/>
      <c r="E943" s="227"/>
      <c r="F943" s="227"/>
      <c r="G943" s="227"/>
      <c r="H943" s="227"/>
      <c r="I943" s="227"/>
      <c r="J943" s="227"/>
      <c r="K943" s="227"/>
      <c r="L943" s="227"/>
      <c r="M943" s="227"/>
      <c r="N943" s="227"/>
      <c r="O943" s="227"/>
      <c r="P943" s="227"/>
      <c r="Q943" s="227"/>
      <c r="R943" s="227"/>
      <c r="S943" s="227"/>
      <c r="T943" s="227"/>
      <c r="U943" s="227"/>
      <c r="V943" s="227"/>
      <c r="W943" s="227"/>
      <c r="X943" s="227"/>
      <c r="Y943" s="227"/>
      <c r="Z943" s="227"/>
    </row>
    <row r="944" spans="1:26" ht="14.25">
      <c r="A944" s="236"/>
      <c r="B944" s="227"/>
      <c r="C944" s="227"/>
      <c r="D944" s="227"/>
      <c r="E944" s="227"/>
      <c r="F944" s="227"/>
      <c r="G944" s="227"/>
      <c r="H944" s="227"/>
      <c r="I944" s="227"/>
      <c r="J944" s="227"/>
      <c r="K944" s="227"/>
      <c r="L944" s="227"/>
      <c r="M944" s="227"/>
      <c r="N944" s="227"/>
      <c r="O944" s="227"/>
      <c r="P944" s="227"/>
      <c r="Q944" s="227"/>
      <c r="R944" s="227"/>
      <c r="S944" s="227"/>
      <c r="T944" s="227"/>
      <c r="U944" s="227"/>
      <c r="V944" s="227"/>
      <c r="W944" s="227"/>
      <c r="X944" s="227"/>
      <c r="Y944" s="227"/>
      <c r="Z944" s="227"/>
    </row>
    <row r="945" spans="1:26" ht="14.25">
      <c r="A945" s="236"/>
      <c r="B945" s="227"/>
      <c r="C945" s="227"/>
      <c r="D945" s="227"/>
      <c r="E945" s="227"/>
      <c r="F945" s="227"/>
      <c r="G945" s="227"/>
      <c r="H945" s="227"/>
      <c r="I945" s="227"/>
      <c r="J945" s="227"/>
      <c r="K945" s="227"/>
      <c r="L945" s="227"/>
      <c r="M945" s="227"/>
      <c r="N945" s="227"/>
      <c r="O945" s="227"/>
      <c r="P945" s="227"/>
      <c r="Q945" s="227"/>
      <c r="R945" s="227"/>
      <c r="S945" s="227"/>
      <c r="T945" s="227"/>
      <c r="U945" s="227"/>
      <c r="V945" s="227"/>
      <c r="W945" s="227"/>
      <c r="X945" s="227"/>
      <c r="Y945" s="227"/>
      <c r="Z945" s="227"/>
    </row>
    <row r="946" spans="1:26" ht="14.25">
      <c r="A946" s="236"/>
      <c r="B946" s="227"/>
      <c r="C946" s="227"/>
      <c r="D946" s="227"/>
      <c r="E946" s="227"/>
      <c r="F946" s="227"/>
      <c r="G946" s="227"/>
      <c r="H946" s="227"/>
      <c r="I946" s="227"/>
      <c r="J946" s="227"/>
      <c r="K946" s="227"/>
      <c r="L946" s="227"/>
      <c r="M946" s="227"/>
      <c r="N946" s="227"/>
      <c r="O946" s="227"/>
      <c r="P946" s="227"/>
      <c r="Q946" s="227"/>
      <c r="R946" s="227"/>
      <c r="S946" s="227"/>
      <c r="T946" s="227"/>
      <c r="U946" s="227"/>
      <c r="V946" s="227"/>
      <c r="W946" s="227"/>
      <c r="X946" s="227"/>
      <c r="Y946" s="227"/>
      <c r="Z946" s="227"/>
    </row>
    <row r="947" spans="1:26" ht="14.25">
      <c r="A947" s="236"/>
      <c r="B947" s="227"/>
      <c r="C947" s="227"/>
      <c r="D947" s="227"/>
      <c r="E947" s="227"/>
      <c r="F947" s="227"/>
      <c r="G947" s="227"/>
      <c r="H947" s="227"/>
      <c r="I947" s="227"/>
      <c r="J947" s="227"/>
      <c r="K947" s="227"/>
      <c r="L947" s="227"/>
      <c r="M947" s="227"/>
      <c r="N947" s="227"/>
      <c r="O947" s="227"/>
      <c r="P947" s="227"/>
      <c r="Q947" s="227"/>
      <c r="R947" s="227"/>
      <c r="S947" s="227"/>
      <c r="T947" s="227"/>
      <c r="U947" s="227"/>
      <c r="V947" s="227"/>
      <c r="W947" s="227"/>
      <c r="X947" s="227"/>
      <c r="Y947" s="227"/>
      <c r="Z947" s="227"/>
    </row>
    <row r="948" spans="1:26" ht="14.25">
      <c r="A948" s="236"/>
      <c r="B948" s="227"/>
      <c r="C948" s="227"/>
      <c r="D948" s="227"/>
      <c r="E948" s="227"/>
      <c r="F948" s="227"/>
      <c r="G948" s="227"/>
      <c r="H948" s="227"/>
      <c r="I948" s="227"/>
      <c r="J948" s="227"/>
      <c r="K948" s="227"/>
      <c r="L948" s="227"/>
      <c r="M948" s="227"/>
      <c r="N948" s="227"/>
      <c r="O948" s="227"/>
      <c r="P948" s="227"/>
      <c r="Q948" s="227"/>
      <c r="R948" s="227"/>
      <c r="S948" s="227"/>
      <c r="T948" s="227"/>
      <c r="U948" s="227"/>
      <c r="V948" s="227"/>
      <c r="W948" s="227"/>
      <c r="X948" s="227"/>
      <c r="Y948" s="227"/>
      <c r="Z948" s="227"/>
    </row>
    <row r="949" spans="1:26" ht="14.25">
      <c r="A949" s="236"/>
      <c r="B949" s="227"/>
      <c r="C949" s="227"/>
      <c r="D949" s="227"/>
      <c r="E949" s="227"/>
      <c r="F949" s="227"/>
      <c r="G949" s="227"/>
      <c r="H949" s="227"/>
      <c r="I949" s="227"/>
      <c r="J949" s="227"/>
      <c r="K949" s="227"/>
      <c r="L949" s="227"/>
      <c r="M949" s="227"/>
      <c r="N949" s="227"/>
      <c r="O949" s="227"/>
      <c r="P949" s="227"/>
      <c r="Q949" s="227"/>
      <c r="R949" s="227"/>
      <c r="S949" s="227"/>
      <c r="T949" s="227"/>
      <c r="U949" s="227"/>
      <c r="V949" s="227"/>
      <c r="W949" s="227"/>
      <c r="X949" s="227"/>
      <c r="Y949" s="227"/>
      <c r="Z949" s="227"/>
    </row>
    <row r="950" spans="1:26" ht="14.25">
      <c r="A950" s="236"/>
      <c r="B950" s="227"/>
      <c r="C950" s="227"/>
      <c r="D950" s="227"/>
      <c r="E950" s="227"/>
      <c r="F950" s="227"/>
      <c r="G950" s="227"/>
      <c r="H950" s="227"/>
      <c r="I950" s="227"/>
      <c r="J950" s="227"/>
      <c r="K950" s="227"/>
      <c r="L950" s="227"/>
      <c r="M950" s="227"/>
      <c r="N950" s="227"/>
      <c r="O950" s="227"/>
      <c r="P950" s="227"/>
      <c r="Q950" s="227"/>
      <c r="R950" s="227"/>
      <c r="S950" s="227"/>
      <c r="T950" s="227"/>
      <c r="U950" s="227"/>
      <c r="V950" s="227"/>
      <c r="W950" s="227"/>
      <c r="X950" s="227"/>
      <c r="Y950" s="227"/>
      <c r="Z950" s="227"/>
    </row>
    <row r="951" spans="1:26" ht="14.25">
      <c r="A951" s="236"/>
      <c r="B951" s="227"/>
      <c r="C951" s="227"/>
      <c r="D951" s="227"/>
      <c r="E951" s="227"/>
      <c r="F951" s="227"/>
      <c r="G951" s="227"/>
      <c r="H951" s="227"/>
      <c r="I951" s="227"/>
      <c r="J951" s="227"/>
      <c r="K951" s="227"/>
      <c r="L951" s="227"/>
      <c r="M951" s="227"/>
      <c r="N951" s="227"/>
      <c r="O951" s="227"/>
      <c r="P951" s="227"/>
      <c r="Q951" s="227"/>
      <c r="R951" s="227"/>
      <c r="S951" s="227"/>
      <c r="T951" s="227"/>
      <c r="U951" s="227"/>
      <c r="V951" s="227"/>
      <c r="W951" s="227"/>
      <c r="X951" s="227"/>
      <c r="Y951" s="227"/>
      <c r="Z951" s="227"/>
    </row>
    <row r="952" spans="1:26" ht="14.25">
      <c r="A952" s="236"/>
      <c r="B952" s="227"/>
      <c r="C952" s="227"/>
      <c r="D952" s="227"/>
      <c r="E952" s="227"/>
      <c r="F952" s="227"/>
      <c r="G952" s="227"/>
      <c r="H952" s="227"/>
      <c r="I952" s="227"/>
      <c r="J952" s="227"/>
      <c r="K952" s="227"/>
      <c r="L952" s="227"/>
      <c r="M952" s="227"/>
      <c r="N952" s="227"/>
      <c r="O952" s="227"/>
      <c r="P952" s="227"/>
      <c r="Q952" s="227"/>
      <c r="R952" s="227"/>
      <c r="S952" s="227"/>
      <c r="T952" s="227"/>
      <c r="U952" s="227"/>
      <c r="V952" s="227"/>
      <c r="W952" s="227"/>
      <c r="X952" s="227"/>
      <c r="Y952" s="227"/>
      <c r="Z952" s="227"/>
    </row>
    <row r="953" spans="1:26" ht="14.25">
      <c r="A953" s="236"/>
      <c r="B953" s="227"/>
      <c r="C953" s="227"/>
      <c r="D953" s="227"/>
      <c r="E953" s="227"/>
      <c r="F953" s="227"/>
      <c r="G953" s="227"/>
      <c r="H953" s="227"/>
      <c r="I953" s="227"/>
      <c r="J953" s="227"/>
      <c r="K953" s="227"/>
      <c r="L953" s="227"/>
      <c r="M953" s="227"/>
      <c r="N953" s="227"/>
      <c r="O953" s="227"/>
      <c r="P953" s="227"/>
      <c r="Q953" s="227"/>
      <c r="R953" s="227"/>
      <c r="S953" s="227"/>
      <c r="T953" s="227"/>
      <c r="U953" s="227"/>
      <c r="V953" s="227"/>
      <c r="W953" s="227"/>
      <c r="X953" s="227"/>
      <c r="Y953" s="227"/>
      <c r="Z953" s="227"/>
    </row>
    <row r="954" spans="1:26" ht="14.25">
      <c r="A954" s="236"/>
      <c r="B954" s="227"/>
      <c r="C954" s="227"/>
      <c r="D954" s="227"/>
      <c r="E954" s="227"/>
      <c r="F954" s="227"/>
      <c r="G954" s="227"/>
      <c r="H954" s="227"/>
      <c r="I954" s="227"/>
      <c r="J954" s="227"/>
      <c r="K954" s="227"/>
      <c r="L954" s="227"/>
      <c r="M954" s="227"/>
      <c r="N954" s="227"/>
      <c r="O954" s="227"/>
      <c r="P954" s="227"/>
      <c r="Q954" s="227"/>
      <c r="R954" s="227"/>
      <c r="S954" s="227"/>
      <c r="T954" s="227"/>
      <c r="U954" s="227"/>
      <c r="V954" s="227"/>
      <c r="W954" s="227"/>
      <c r="X954" s="227"/>
      <c r="Y954" s="227"/>
      <c r="Z954" s="227"/>
    </row>
    <row r="955" spans="1:26" ht="14.25">
      <c r="A955" s="236"/>
      <c r="B955" s="227"/>
      <c r="C955" s="227"/>
      <c r="D955" s="227"/>
      <c r="E955" s="227"/>
      <c r="F955" s="227"/>
      <c r="G955" s="227"/>
      <c r="H955" s="227"/>
      <c r="I955" s="227"/>
      <c r="J955" s="227"/>
      <c r="K955" s="227"/>
      <c r="L955" s="227"/>
      <c r="M955" s="227"/>
      <c r="N955" s="227"/>
      <c r="O955" s="227"/>
      <c r="P955" s="227"/>
      <c r="Q955" s="227"/>
      <c r="R955" s="227"/>
      <c r="S955" s="227"/>
      <c r="T955" s="227"/>
      <c r="U955" s="227"/>
      <c r="V955" s="227"/>
      <c r="W955" s="227"/>
      <c r="X955" s="227"/>
      <c r="Y955" s="227"/>
      <c r="Z955" s="227"/>
    </row>
    <row r="956" spans="1:26" ht="14.25">
      <c r="A956" s="236"/>
      <c r="B956" s="227"/>
      <c r="C956" s="227"/>
      <c r="D956" s="227"/>
      <c r="E956" s="227"/>
      <c r="F956" s="227"/>
      <c r="G956" s="227"/>
      <c r="H956" s="227"/>
      <c r="I956" s="227"/>
      <c r="J956" s="227"/>
      <c r="K956" s="227"/>
      <c r="L956" s="227"/>
      <c r="M956" s="227"/>
      <c r="N956" s="227"/>
      <c r="O956" s="227"/>
      <c r="P956" s="227"/>
      <c r="Q956" s="227"/>
      <c r="R956" s="227"/>
      <c r="S956" s="227"/>
      <c r="T956" s="227"/>
      <c r="U956" s="227"/>
      <c r="V956" s="227"/>
      <c r="W956" s="227"/>
      <c r="X956" s="227"/>
      <c r="Y956" s="227"/>
      <c r="Z956" s="227"/>
    </row>
    <row r="957" spans="1:26" ht="14.25">
      <c r="A957" s="236"/>
      <c r="B957" s="227"/>
      <c r="C957" s="227"/>
      <c r="D957" s="227"/>
      <c r="E957" s="227"/>
      <c r="F957" s="227"/>
      <c r="G957" s="227"/>
      <c r="H957" s="227"/>
      <c r="I957" s="227"/>
      <c r="J957" s="227"/>
      <c r="K957" s="227"/>
      <c r="L957" s="227"/>
      <c r="M957" s="227"/>
      <c r="N957" s="227"/>
      <c r="O957" s="227"/>
      <c r="P957" s="227"/>
      <c r="Q957" s="227"/>
      <c r="R957" s="227"/>
      <c r="S957" s="227"/>
      <c r="T957" s="227"/>
      <c r="U957" s="227"/>
      <c r="V957" s="227"/>
      <c r="W957" s="227"/>
      <c r="X957" s="227"/>
      <c r="Y957" s="227"/>
      <c r="Z957" s="227"/>
    </row>
    <row r="958" spans="1:26" ht="14.25">
      <c r="A958" s="236"/>
      <c r="B958" s="227"/>
      <c r="C958" s="227"/>
      <c r="D958" s="227"/>
      <c r="E958" s="227"/>
      <c r="F958" s="227"/>
      <c r="G958" s="227"/>
      <c r="H958" s="227"/>
      <c r="I958" s="227"/>
      <c r="J958" s="227"/>
      <c r="K958" s="227"/>
      <c r="L958" s="227"/>
      <c r="M958" s="227"/>
      <c r="N958" s="227"/>
      <c r="O958" s="227"/>
      <c r="P958" s="227"/>
      <c r="Q958" s="227"/>
      <c r="R958" s="227"/>
      <c r="S958" s="227"/>
      <c r="T958" s="227"/>
      <c r="U958" s="227"/>
      <c r="V958" s="227"/>
      <c r="W958" s="227"/>
      <c r="X958" s="227"/>
      <c r="Y958" s="227"/>
      <c r="Z958" s="227"/>
    </row>
    <row r="959" spans="1:26" ht="14.25">
      <c r="A959" s="236"/>
      <c r="B959" s="227"/>
      <c r="C959" s="227"/>
      <c r="D959" s="227"/>
      <c r="E959" s="227"/>
      <c r="F959" s="227"/>
      <c r="G959" s="227"/>
      <c r="H959" s="227"/>
      <c r="I959" s="227"/>
      <c r="J959" s="227"/>
      <c r="K959" s="227"/>
      <c r="L959" s="227"/>
      <c r="M959" s="227"/>
      <c r="N959" s="227"/>
      <c r="O959" s="227"/>
      <c r="P959" s="227"/>
      <c r="Q959" s="227"/>
      <c r="R959" s="227"/>
      <c r="S959" s="227"/>
      <c r="T959" s="227"/>
      <c r="U959" s="227"/>
      <c r="V959" s="227"/>
      <c r="W959" s="227"/>
      <c r="X959" s="227"/>
      <c r="Y959" s="227"/>
      <c r="Z959" s="227"/>
    </row>
    <row r="960" spans="1:26" ht="14.25">
      <c r="A960" s="236"/>
      <c r="B960" s="227"/>
      <c r="C960" s="227"/>
      <c r="D960" s="227"/>
      <c r="E960" s="227"/>
      <c r="F960" s="227"/>
      <c r="G960" s="227"/>
      <c r="H960" s="227"/>
      <c r="I960" s="227"/>
      <c r="J960" s="227"/>
      <c r="K960" s="227"/>
      <c r="L960" s="227"/>
      <c r="M960" s="227"/>
      <c r="N960" s="227"/>
      <c r="O960" s="227"/>
      <c r="P960" s="227"/>
      <c r="Q960" s="227"/>
      <c r="R960" s="227"/>
      <c r="S960" s="227"/>
      <c r="T960" s="227"/>
      <c r="U960" s="227"/>
      <c r="V960" s="227"/>
      <c r="W960" s="227"/>
      <c r="X960" s="227"/>
      <c r="Y960" s="227"/>
      <c r="Z960" s="227"/>
    </row>
    <row r="961" spans="1:26" ht="14.25">
      <c r="A961" s="236"/>
      <c r="B961" s="227"/>
      <c r="C961" s="227"/>
      <c r="D961" s="227"/>
      <c r="E961" s="227"/>
      <c r="F961" s="227"/>
      <c r="G961" s="227"/>
      <c r="H961" s="227"/>
      <c r="I961" s="227"/>
      <c r="J961" s="227"/>
      <c r="K961" s="227"/>
      <c r="L961" s="227"/>
      <c r="M961" s="227"/>
      <c r="N961" s="227"/>
      <c r="O961" s="227"/>
      <c r="P961" s="227"/>
      <c r="Q961" s="227"/>
      <c r="R961" s="227"/>
      <c r="S961" s="227"/>
      <c r="T961" s="227"/>
      <c r="U961" s="227"/>
      <c r="V961" s="227"/>
      <c r="W961" s="227"/>
      <c r="X961" s="227"/>
      <c r="Y961" s="227"/>
      <c r="Z961" s="227"/>
    </row>
    <row r="962" spans="1:26" ht="14.25">
      <c r="A962" s="236"/>
      <c r="B962" s="227"/>
      <c r="C962" s="227"/>
      <c r="D962" s="227"/>
      <c r="E962" s="227"/>
      <c r="F962" s="227"/>
      <c r="G962" s="227"/>
      <c r="H962" s="227"/>
      <c r="I962" s="227"/>
      <c r="J962" s="227"/>
      <c r="K962" s="227"/>
      <c r="L962" s="227"/>
      <c r="M962" s="227"/>
      <c r="N962" s="227"/>
      <c r="O962" s="227"/>
      <c r="P962" s="227"/>
      <c r="Q962" s="227"/>
      <c r="R962" s="227"/>
      <c r="S962" s="227"/>
      <c r="T962" s="227"/>
      <c r="U962" s="227"/>
      <c r="V962" s="227"/>
      <c r="W962" s="227"/>
      <c r="X962" s="227"/>
      <c r="Y962" s="227"/>
      <c r="Z962" s="227"/>
    </row>
    <row r="963" spans="1:26" ht="14.25">
      <c r="A963" s="236"/>
      <c r="B963" s="227"/>
      <c r="C963" s="227"/>
      <c r="D963" s="227"/>
      <c r="E963" s="227"/>
      <c r="F963" s="227"/>
      <c r="G963" s="227"/>
      <c r="H963" s="227"/>
      <c r="I963" s="227"/>
      <c r="J963" s="227"/>
      <c r="K963" s="227"/>
      <c r="L963" s="227"/>
      <c r="M963" s="227"/>
      <c r="N963" s="227"/>
      <c r="O963" s="227"/>
      <c r="P963" s="227"/>
      <c r="Q963" s="227"/>
      <c r="R963" s="227"/>
      <c r="S963" s="227"/>
      <c r="T963" s="227"/>
      <c r="U963" s="227"/>
      <c r="V963" s="227"/>
      <c r="W963" s="227"/>
      <c r="X963" s="227"/>
      <c r="Y963" s="227"/>
      <c r="Z963" s="227"/>
    </row>
    <row r="964" spans="1:26" ht="14.25">
      <c r="A964" s="236"/>
      <c r="B964" s="227"/>
      <c r="C964" s="227"/>
      <c r="D964" s="227"/>
      <c r="E964" s="227"/>
      <c r="F964" s="227"/>
      <c r="G964" s="227"/>
      <c r="H964" s="227"/>
      <c r="I964" s="227"/>
      <c r="J964" s="227"/>
      <c r="K964" s="227"/>
      <c r="L964" s="227"/>
      <c r="M964" s="227"/>
      <c r="N964" s="227"/>
      <c r="O964" s="227"/>
      <c r="P964" s="227"/>
      <c r="Q964" s="227"/>
      <c r="R964" s="227"/>
      <c r="S964" s="227"/>
      <c r="T964" s="227"/>
      <c r="U964" s="227"/>
      <c r="V964" s="227"/>
      <c r="W964" s="227"/>
      <c r="X964" s="227"/>
      <c r="Y964" s="227"/>
      <c r="Z964" s="227"/>
    </row>
    <row r="965" spans="1:26" ht="14.25">
      <c r="A965" s="236"/>
      <c r="B965" s="227"/>
      <c r="C965" s="227"/>
      <c r="D965" s="227"/>
      <c r="E965" s="227"/>
      <c r="F965" s="227"/>
      <c r="G965" s="227"/>
      <c r="H965" s="227"/>
      <c r="I965" s="227"/>
      <c r="J965" s="227"/>
      <c r="K965" s="227"/>
      <c r="L965" s="227"/>
      <c r="M965" s="227"/>
      <c r="N965" s="227"/>
      <c r="O965" s="227"/>
      <c r="P965" s="227"/>
      <c r="Q965" s="227"/>
      <c r="R965" s="227"/>
      <c r="S965" s="227"/>
      <c r="T965" s="227"/>
      <c r="U965" s="227"/>
      <c r="V965" s="227"/>
      <c r="W965" s="227"/>
      <c r="X965" s="227"/>
      <c r="Y965" s="227"/>
      <c r="Z965" s="227"/>
    </row>
    <row r="966" spans="1:26" ht="14.25">
      <c r="A966" s="236"/>
      <c r="B966" s="227"/>
      <c r="C966" s="227"/>
      <c r="D966" s="227"/>
      <c r="E966" s="227"/>
      <c r="F966" s="227"/>
      <c r="G966" s="227"/>
      <c r="H966" s="227"/>
      <c r="I966" s="227"/>
      <c r="J966" s="227"/>
      <c r="K966" s="227"/>
      <c r="L966" s="227"/>
      <c r="M966" s="227"/>
      <c r="N966" s="227"/>
      <c r="O966" s="227"/>
      <c r="P966" s="227"/>
      <c r="Q966" s="227"/>
      <c r="R966" s="227"/>
      <c r="S966" s="227"/>
      <c r="T966" s="227"/>
      <c r="U966" s="227"/>
      <c r="V966" s="227"/>
      <c r="W966" s="227"/>
      <c r="X966" s="227"/>
      <c r="Y966" s="227"/>
      <c r="Z966" s="227"/>
    </row>
    <row r="967" spans="1:26" ht="14.25">
      <c r="A967" s="236"/>
      <c r="B967" s="227"/>
      <c r="C967" s="227"/>
      <c r="D967" s="227"/>
      <c r="E967" s="227"/>
      <c r="F967" s="227"/>
      <c r="G967" s="227"/>
      <c r="H967" s="227"/>
      <c r="I967" s="227"/>
      <c r="J967" s="227"/>
      <c r="K967" s="227"/>
      <c r="L967" s="227"/>
      <c r="M967" s="227"/>
      <c r="N967" s="227"/>
      <c r="O967" s="227"/>
      <c r="P967" s="227"/>
      <c r="Q967" s="227"/>
      <c r="R967" s="227"/>
      <c r="S967" s="227"/>
      <c r="T967" s="227"/>
      <c r="U967" s="227"/>
      <c r="V967" s="227"/>
      <c r="W967" s="227"/>
      <c r="X967" s="227"/>
      <c r="Y967" s="227"/>
      <c r="Z967" s="227"/>
    </row>
    <row r="968" spans="1:26" ht="14.25">
      <c r="A968" s="236"/>
      <c r="B968" s="227"/>
      <c r="C968" s="227"/>
      <c r="D968" s="227"/>
      <c r="E968" s="227"/>
      <c r="F968" s="227"/>
      <c r="G968" s="227"/>
      <c r="H968" s="227"/>
      <c r="I968" s="227"/>
      <c r="J968" s="227"/>
      <c r="K968" s="227"/>
      <c r="L968" s="227"/>
      <c r="M968" s="227"/>
      <c r="N968" s="227"/>
      <c r="O968" s="227"/>
      <c r="P968" s="227"/>
      <c r="Q968" s="227"/>
      <c r="R968" s="227"/>
      <c r="S968" s="227"/>
      <c r="T968" s="227"/>
      <c r="U968" s="227"/>
      <c r="V968" s="227"/>
      <c r="W968" s="227"/>
      <c r="X968" s="227"/>
      <c r="Y968" s="227"/>
      <c r="Z968" s="227"/>
    </row>
    <row r="969" spans="1:26" ht="14.25">
      <c r="A969" s="236"/>
      <c r="B969" s="227"/>
      <c r="C969" s="227"/>
      <c r="D969" s="227"/>
      <c r="E969" s="227"/>
      <c r="F969" s="227"/>
      <c r="G969" s="227"/>
      <c r="H969" s="227"/>
      <c r="I969" s="227"/>
      <c r="J969" s="227"/>
      <c r="K969" s="227"/>
      <c r="L969" s="227"/>
      <c r="M969" s="227"/>
      <c r="N969" s="227"/>
      <c r="O969" s="227"/>
      <c r="P969" s="227"/>
      <c r="Q969" s="227"/>
      <c r="R969" s="227"/>
      <c r="S969" s="227"/>
      <c r="T969" s="227"/>
      <c r="U969" s="227"/>
      <c r="V969" s="227"/>
      <c r="W969" s="227"/>
      <c r="X969" s="227"/>
      <c r="Y969" s="227"/>
      <c r="Z969" s="227"/>
    </row>
    <row r="970" spans="1:26" ht="14.25">
      <c r="A970" s="236"/>
      <c r="B970" s="227"/>
      <c r="C970" s="227"/>
      <c r="D970" s="227"/>
      <c r="E970" s="227"/>
      <c r="F970" s="227"/>
      <c r="G970" s="227"/>
      <c r="H970" s="227"/>
      <c r="I970" s="227"/>
      <c r="J970" s="227"/>
      <c r="K970" s="227"/>
      <c r="L970" s="227"/>
      <c r="M970" s="227"/>
      <c r="N970" s="227"/>
      <c r="O970" s="227"/>
      <c r="P970" s="227"/>
      <c r="Q970" s="227"/>
      <c r="R970" s="227"/>
      <c r="S970" s="227"/>
      <c r="T970" s="227"/>
      <c r="U970" s="227"/>
      <c r="V970" s="227"/>
      <c r="W970" s="227"/>
      <c r="X970" s="227"/>
      <c r="Y970" s="227"/>
      <c r="Z970" s="227"/>
    </row>
    <row r="971" spans="1:26" ht="14.25">
      <c r="A971" s="236"/>
      <c r="B971" s="227"/>
      <c r="C971" s="227"/>
      <c r="D971" s="227"/>
      <c r="E971" s="227"/>
      <c r="F971" s="227"/>
      <c r="G971" s="227"/>
      <c r="H971" s="227"/>
      <c r="I971" s="227"/>
      <c r="J971" s="227"/>
      <c r="K971" s="227"/>
      <c r="L971" s="227"/>
      <c r="M971" s="227"/>
      <c r="N971" s="227"/>
      <c r="O971" s="227"/>
      <c r="P971" s="227"/>
      <c r="Q971" s="227"/>
      <c r="R971" s="227"/>
      <c r="S971" s="227"/>
      <c r="T971" s="227"/>
      <c r="U971" s="227"/>
      <c r="V971" s="227"/>
      <c r="W971" s="227"/>
      <c r="X971" s="227"/>
      <c r="Y971" s="227"/>
      <c r="Z971" s="227"/>
    </row>
    <row r="972" spans="1:26" ht="14.25">
      <c r="A972" s="236"/>
      <c r="B972" s="227"/>
      <c r="C972" s="227"/>
      <c r="D972" s="227"/>
      <c r="E972" s="227"/>
      <c r="F972" s="227"/>
      <c r="G972" s="227"/>
      <c r="H972" s="227"/>
      <c r="I972" s="227"/>
      <c r="J972" s="227"/>
      <c r="K972" s="227"/>
      <c r="L972" s="227"/>
      <c r="M972" s="227"/>
      <c r="N972" s="227"/>
      <c r="O972" s="227"/>
      <c r="P972" s="227"/>
      <c r="Q972" s="227"/>
      <c r="R972" s="227"/>
      <c r="S972" s="227"/>
      <c r="T972" s="227"/>
      <c r="U972" s="227"/>
      <c r="V972" s="227"/>
      <c r="W972" s="227"/>
      <c r="X972" s="227"/>
      <c r="Y972" s="227"/>
      <c r="Z972" s="227"/>
    </row>
    <row r="973" spans="1:26" ht="14.25">
      <c r="A973" s="236"/>
      <c r="B973" s="227"/>
      <c r="C973" s="227"/>
      <c r="D973" s="227"/>
      <c r="E973" s="227"/>
      <c r="F973" s="227"/>
      <c r="G973" s="227"/>
      <c r="H973" s="227"/>
      <c r="I973" s="227"/>
      <c r="J973" s="227"/>
      <c r="K973" s="227"/>
      <c r="L973" s="227"/>
      <c r="M973" s="227"/>
      <c r="N973" s="227"/>
      <c r="O973" s="227"/>
      <c r="P973" s="227"/>
      <c r="Q973" s="227"/>
      <c r="R973" s="227"/>
      <c r="S973" s="227"/>
      <c r="T973" s="227"/>
      <c r="U973" s="227"/>
      <c r="V973" s="227"/>
      <c r="W973" s="227"/>
      <c r="X973" s="227"/>
      <c r="Y973" s="227"/>
      <c r="Z973" s="227"/>
    </row>
    <row r="974" spans="1:26" ht="14.25">
      <c r="A974" s="236"/>
      <c r="B974" s="227"/>
      <c r="C974" s="227"/>
      <c r="D974" s="227"/>
      <c r="E974" s="227"/>
      <c r="F974" s="227"/>
      <c r="G974" s="227"/>
      <c r="H974" s="227"/>
      <c r="I974" s="227"/>
      <c r="J974" s="227"/>
      <c r="K974" s="227"/>
      <c r="L974" s="227"/>
      <c r="M974" s="227"/>
      <c r="N974" s="227"/>
      <c r="O974" s="227"/>
      <c r="P974" s="227"/>
      <c r="Q974" s="227"/>
      <c r="R974" s="227"/>
      <c r="S974" s="227"/>
      <c r="T974" s="227"/>
      <c r="U974" s="227"/>
      <c r="V974" s="227"/>
      <c r="W974" s="227"/>
      <c r="X974" s="227"/>
      <c r="Y974" s="227"/>
      <c r="Z974" s="227"/>
    </row>
    <row r="975" spans="1:26" ht="14.25">
      <c r="A975" s="236"/>
      <c r="B975" s="227"/>
      <c r="C975" s="227"/>
      <c r="D975" s="227"/>
      <c r="E975" s="227"/>
      <c r="F975" s="227"/>
      <c r="G975" s="227"/>
      <c r="H975" s="227"/>
      <c r="I975" s="227"/>
      <c r="J975" s="227"/>
      <c r="K975" s="227"/>
      <c r="L975" s="227"/>
      <c r="M975" s="227"/>
      <c r="N975" s="227"/>
      <c r="O975" s="227"/>
      <c r="P975" s="227"/>
      <c r="Q975" s="227"/>
      <c r="R975" s="227"/>
      <c r="S975" s="227"/>
      <c r="T975" s="227"/>
      <c r="U975" s="227"/>
      <c r="V975" s="227"/>
      <c r="W975" s="227"/>
      <c r="X975" s="227"/>
      <c r="Y975" s="227"/>
      <c r="Z975" s="227"/>
    </row>
    <row r="976" spans="1:26" ht="14.25">
      <c r="A976" s="236"/>
      <c r="B976" s="227"/>
      <c r="C976" s="227"/>
      <c r="D976" s="227"/>
      <c r="E976" s="227"/>
      <c r="F976" s="227"/>
      <c r="G976" s="227"/>
      <c r="H976" s="227"/>
      <c r="I976" s="227"/>
      <c r="J976" s="227"/>
      <c r="K976" s="227"/>
      <c r="L976" s="227"/>
      <c r="M976" s="227"/>
      <c r="N976" s="227"/>
      <c r="O976" s="227"/>
      <c r="P976" s="227"/>
      <c r="Q976" s="227"/>
      <c r="R976" s="227"/>
      <c r="S976" s="227"/>
      <c r="T976" s="227"/>
      <c r="U976" s="227"/>
      <c r="V976" s="227"/>
      <c r="W976" s="227"/>
      <c r="X976" s="227"/>
      <c r="Y976" s="227"/>
      <c r="Z976" s="227"/>
    </row>
    <row r="977" spans="1:26" ht="14.25">
      <c r="A977" s="236"/>
      <c r="B977" s="227"/>
      <c r="C977" s="227"/>
      <c r="D977" s="227"/>
      <c r="E977" s="227"/>
      <c r="F977" s="227"/>
      <c r="G977" s="227"/>
      <c r="H977" s="227"/>
      <c r="I977" s="227"/>
      <c r="J977" s="227"/>
      <c r="K977" s="227"/>
      <c r="L977" s="227"/>
      <c r="M977" s="227"/>
      <c r="N977" s="227"/>
      <c r="O977" s="227"/>
      <c r="P977" s="227"/>
      <c r="Q977" s="227"/>
      <c r="R977" s="227"/>
      <c r="S977" s="227"/>
      <c r="T977" s="227"/>
      <c r="U977" s="227"/>
      <c r="V977" s="227"/>
      <c r="W977" s="227"/>
      <c r="X977" s="227"/>
      <c r="Y977" s="227"/>
      <c r="Z977" s="227"/>
    </row>
    <row r="978" spans="1:26" ht="14.25">
      <c r="A978" s="236"/>
      <c r="B978" s="227"/>
      <c r="C978" s="227"/>
      <c r="D978" s="227"/>
      <c r="E978" s="227"/>
      <c r="F978" s="227"/>
      <c r="G978" s="227"/>
      <c r="H978" s="227"/>
      <c r="I978" s="227"/>
      <c r="J978" s="227"/>
      <c r="K978" s="227"/>
      <c r="L978" s="227"/>
      <c r="M978" s="227"/>
      <c r="N978" s="227"/>
      <c r="O978" s="227"/>
      <c r="P978" s="227"/>
      <c r="Q978" s="227"/>
      <c r="R978" s="227"/>
      <c r="S978" s="227"/>
      <c r="T978" s="227"/>
      <c r="U978" s="227"/>
      <c r="V978" s="227"/>
      <c r="W978" s="227"/>
      <c r="X978" s="227"/>
      <c r="Y978" s="227"/>
      <c r="Z978" s="227"/>
    </row>
    <row r="979" spans="1:26" ht="14.25">
      <c r="A979" s="236"/>
      <c r="B979" s="227"/>
      <c r="C979" s="227"/>
      <c r="D979" s="227"/>
      <c r="E979" s="227"/>
      <c r="F979" s="227"/>
      <c r="G979" s="227"/>
      <c r="H979" s="227"/>
      <c r="I979" s="227"/>
      <c r="J979" s="227"/>
      <c r="K979" s="227"/>
      <c r="L979" s="227"/>
      <c r="M979" s="227"/>
      <c r="N979" s="227"/>
      <c r="O979" s="227"/>
      <c r="P979" s="227"/>
      <c r="Q979" s="227"/>
      <c r="R979" s="227"/>
      <c r="S979" s="227"/>
      <c r="T979" s="227"/>
      <c r="U979" s="227"/>
      <c r="V979" s="227"/>
      <c r="W979" s="227"/>
      <c r="X979" s="227"/>
      <c r="Y979" s="227"/>
      <c r="Z979" s="227"/>
    </row>
    <row r="980" spans="1:26" ht="14.25">
      <c r="A980" s="236"/>
      <c r="B980" s="227"/>
      <c r="C980" s="227"/>
      <c r="D980" s="227"/>
      <c r="E980" s="227"/>
      <c r="F980" s="227"/>
      <c r="G980" s="227"/>
      <c r="H980" s="227"/>
      <c r="I980" s="227"/>
      <c r="J980" s="227"/>
      <c r="K980" s="227"/>
      <c r="L980" s="227"/>
      <c r="M980" s="227"/>
      <c r="N980" s="227"/>
      <c r="O980" s="227"/>
      <c r="P980" s="227"/>
      <c r="Q980" s="227"/>
      <c r="R980" s="227"/>
      <c r="S980" s="227"/>
      <c r="T980" s="227"/>
      <c r="U980" s="227"/>
      <c r="V980" s="227"/>
      <c r="W980" s="227"/>
      <c r="X980" s="227"/>
      <c r="Y980" s="227"/>
      <c r="Z980" s="227"/>
    </row>
    <row r="981" spans="1:26" ht="14.25">
      <c r="A981" s="236"/>
      <c r="B981" s="227"/>
      <c r="C981" s="227"/>
      <c r="D981" s="227"/>
      <c r="E981" s="227"/>
      <c r="F981" s="227"/>
      <c r="G981" s="227"/>
      <c r="H981" s="227"/>
      <c r="I981" s="227"/>
      <c r="J981" s="227"/>
      <c r="K981" s="227"/>
      <c r="L981" s="227"/>
      <c r="M981" s="227"/>
      <c r="N981" s="227"/>
      <c r="O981" s="227"/>
      <c r="P981" s="227"/>
      <c r="Q981" s="227"/>
      <c r="R981" s="227"/>
      <c r="S981" s="227"/>
      <c r="T981" s="227"/>
      <c r="U981" s="227"/>
      <c r="V981" s="227"/>
      <c r="W981" s="227"/>
      <c r="X981" s="227"/>
      <c r="Y981" s="227"/>
      <c r="Z981" s="227"/>
    </row>
    <row r="982" spans="1:26" ht="14.25">
      <c r="A982" s="236"/>
      <c r="B982" s="227"/>
      <c r="C982" s="227"/>
      <c r="D982" s="227"/>
      <c r="E982" s="227"/>
      <c r="F982" s="227"/>
      <c r="G982" s="227"/>
      <c r="H982" s="227"/>
      <c r="I982" s="227"/>
      <c r="J982" s="227"/>
      <c r="K982" s="227"/>
      <c r="L982" s="227"/>
      <c r="M982" s="227"/>
      <c r="N982" s="227"/>
      <c r="O982" s="227"/>
      <c r="P982" s="227"/>
      <c r="Q982" s="227"/>
      <c r="R982" s="227"/>
      <c r="S982" s="227"/>
      <c r="T982" s="227"/>
      <c r="U982" s="227"/>
      <c r="V982" s="227"/>
      <c r="W982" s="227"/>
      <c r="X982" s="227"/>
      <c r="Y982" s="227"/>
      <c r="Z982" s="227"/>
    </row>
    <row r="983" spans="1:26" ht="14.25">
      <c r="A983" s="236"/>
      <c r="B983" s="227"/>
      <c r="C983" s="227"/>
      <c r="D983" s="227"/>
      <c r="E983" s="227"/>
      <c r="F983" s="227"/>
      <c r="G983" s="227"/>
      <c r="H983" s="227"/>
      <c r="I983" s="227"/>
      <c r="J983" s="227"/>
      <c r="K983" s="227"/>
      <c r="L983" s="227"/>
      <c r="M983" s="227"/>
      <c r="N983" s="227"/>
      <c r="O983" s="227"/>
      <c r="P983" s="227"/>
      <c r="Q983" s="227"/>
      <c r="R983" s="227"/>
      <c r="S983" s="227"/>
      <c r="T983" s="227"/>
      <c r="U983" s="227"/>
      <c r="V983" s="227"/>
      <c r="W983" s="227"/>
      <c r="X983" s="227"/>
      <c r="Y983" s="227"/>
      <c r="Z983" s="227"/>
    </row>
    <row r="984" spans="1:26" ht="14.25">
      <c r="A984" s="236"/>
      <c r="B984" s="227"/>
      <c r="C984" s="227"/>
      <c r="D984" s="227"/>
      <c r="E984" s="227"/>
      <c r="F984" s="227"/>
      <c r="G984" s="227"/>
      <c r="H984" s="227"/>
      <c r="I984" s="227"/>
      <c r="J984" s="227"/>
      <c r="K984" s="227"/>
      <c r="L984" s="227"/>
      <c r="M984" s="227"/>
      <c r="N984" s="227"/>
      <c r="O984" s="227"/>
      <c r="P984" s="227"/>
      <c r="Q984" s="227"/>
      <c r="R984" s="227"/>
      <c r="S984" s="227"/>
      <c r="T984" s="227"/>
      <c r="U984" s="227"/>
      <c r="V984" s="227"/>
      <c r="W984" s="227"/>
      <c r="X984" s="227"/>
      <c r="Y984" s="227"/>
      <c r="Z984" s="227"/>
    </row>
    <row r="985" spans="1:26" ht="14.25">
      <c r="A985" s="236"/>
      <c r="B985" s="227"/>
      <c r="C985" s="227"/>
      <c r="D985" s="227"/>
      <c r="E985" s="227"/>
      <c r="F985" s="227"/>
      <c r="G985" s="227"/>
      <c r="H985" s="227"/>
      <c r="I985" s="227"/>
      <c r="J985" s="227"/>
      <c r="K985" s="227"/>
      <c r="L985" s="227"/>
      <c r="M985" s="227"/>
      <c r="N985" s="227"/>
      <c r="O985" s="227"/>
      <c r="P985" s="227"/>
      <c r="Q985" s="227"/>
      <c r="R985" s="227"/>
      <c r="S985" s="227"/>
      <c r="T985" s="227"/>
      <c r="U985" s="227"/>
      <c r="V985" s="227"/>
      <c r="W985" s="227"/>
      <c r="X985" s="227"/>
      <c r="Y985" s="227"/>
      <c r="Z985" s="227"/>
    </row>
    <row r="986" spans="1:26" ht="14.25">
      <c r="A986" s="236"/>
      <c r="B986" s="227"/>
      <c r="C986" s="227"/>
      <c r="D986" s="227"/>
      <c r="E986" s="227"/>
      <c r="F986" s="227"/>
      <c r="G986" s="227"/>
      <c r="H986" s="227"/>
      <c r="I986" s="227"/>
      <c r="J986" s="227"/>
      <c r="K986" s="227"/>
      <c r="L986" s="227"/>
      <c r="M986" s="227"/>
      <c r="N986" s="227"/>
      <c r="O986" s="227"/>
      <c r="P986" s="227"/>
      <c r="Q986" s="227"/>
      <c r="R986" s="227"/>
      <c r="S986" s="227"/>
      <c r="T986" s="227"/>
      <c r="U986" s="227"/>
      <c r="V986" s="227"/>
      <c r="W986" s="227"/>
      <c r="X986" s="227"/>
      <c r="Y986" s="227"/>
      <c r="Z986" s="227"/>
    </row>
    <row r="987" spans="1:26" ht="14.25">
      <c r="A987" s="236"/>
      <c r="B987" s="227"/>
      <c r="C987" s="227"/>
      <c r="D987" s="227"/>
      <c r="E987" s="227"/>
      <c r="F987" s="227"/>
      <c r="G987" s="227"/>
      <c r="H987" s="227"/>
      <c r="I987" s="227"/>
      <c r="J987" s="227"/>
      <c r="K987" s="227"/>
      <c r="L987" s="227"/>
      <c r="M987" s="227"/>
      <c r="N987" s="227"/>
      <c r="O987" s="227"/>
      <c r="P987" s="227"/>
      <c r="Q987" s="227"/>
      <c r="R987" s="227"/>
      <c r="S987" s="227"/>
      <c r="T987" s="227"/>
      <c r="U987" s="227"/>
      <c r="V987" s="227"/>
      <c r="W987" s="227"/>
      <c r="X987" s="227"/>
      <c r="Y987" s="227"/>
      <c r="Z987" s="227"/>
    </row>
    <row r="988" spans="1:26" ht="14.25">
      <c r="A988" s="236"/>
      <c r="B988" s="227"/>
      <c r="C988" s="227"/>
      <c r="D988" s="227"/>
      <c r="E988" s="227"/>
      <c r="F988" s="227"/>
      <c r="G988" s="227"/>
      <c r="H988" s="227"/>
      <c r="I988" s="227"/>
      <c r="J988" s="227"/>
      <c r="K988" s="227"/>
      <c r="L988" s="227"/>
      <c r="M988" s="227"/>
      <c r="N988" s="227"/>
      <c r="O988" s="227"/>
      <c r="P988" s="227"/>
      <c r="Q988" s="227"/>
      <c r="R988" s="227"/>
      <c r="S988" s="227"/>
      <c r="T988" s="227"/>
      <c r="U988" s="227"/>
      <c r="V988" s="227"/>
      <c r="W988" s="227"/>
      <c r="X988" s="227"/>
      <c r="Y988" s="227"/>
      <c r="Z988" s="227"/>
    </row>
    <row r="989" spans="1:26" ht="14.25">
      <c r="A989" s="236"/>
      <c r="B989" s="227"/>
      <c r="C989" s="227"/>
      <c r="D989" s="227"/>
      <c r="E989" s="227"/>
      <c r="F989" s="227"/>
      <c r="G989" s="227"/>
      <c r="H989" s="227"/>
      <c r="I989" s="227"/>
      <c r="J989" s="227"/>
      <c r="K989" s="227"/>
      <c r="L989" s="227"/>
      <c r="M989" s="227"/>
      <c r="N989" s="227"/>
      <c r="O989" s="227"/>
      <c r="P989" s="227"/>
      <c r="Q989" s="227"/>
      <c r="R989" s="227"/>
      <c r="S989" s="227"/>
      <c r="T989" s="227"/>
      <c r="U989" s="227"/>
      <c r="V989" s="227"/>
      <c r="W989" s="227"/>
      <c r="X989" s="227"/>
      <c r="Y989" s="227"/>
      <c r="Z989" s="227"/>
    </row>
    <row r="990" spans="1:26" ht="14.25">
      <c r="A990" s="236"/>
      <c r="B990" s="227"/>
      <c r="C990" s="227"/>
      <c r="D990" s="227"/>
      <c r="E990" s="227"/>
      <c r="F990" s="227"/>
      <c r="G990" s="227"/>
      <c r="H990" s="227"/>
      <c r="I990" s="227"/>
      <c r="J990" s="227"/>
      <c r="K990" s="227"/>
      <c r="L990" s="227"/>
      <c r="M990" s="227"/>
      <c r="N990" s="227"/>
      <c r="O990" s="227"/>
      <c r="P990" s="227"/>
      <c r="Q990" s="227"/>
      <c r="R990" s="227"/>
      <c r="S990" s="227"/>
      <c r="T990" s="227"/>
      <c r="U990" s="227"/>
      <c r="V990" s="227"/>
      <c r="W990" s="227"/>
      <c r="X990" s="227"/>
      <c r="Y990" s="227"/>
      <c r="Z990" s="227"/>
    </row>
    <row r="991" spans="1:26" ht="14.25">
      <c r="A991" s="236"/>
      <c r="B991" s="227"/>
      <c r="C991" s="227"/>
      <c r="D991" s="227"/>
      <c r="E991" s="227"/>
      <c r="F991" s="227"/>
      <c r="G991" s="227"/>
      <c r="H991" s="227"/>
      <c r="I991" s="227"/>
      <c r="J991" s="227"/>
      <c r="K991" s="227"/>
      <c r="L991" s="227"/>
      <c r="M991" s="227"/>
      <c r="N991" s="227"/>
      <c r="O991" s="227"/>
      <c r="P991" s="227"/>
      <c r="Q991" s="227"/>
      <c r="R991" s="227"/>
      <c r="S991" s="227"/>
      <c r="T991" s="227"/>
      <c r="U991" s="227"/>
      <c r="V991" s="227"/>
      <c r="W991" s="227"/>
      <c r="X991" s="227"/>
      <c r="Y991" s="227"/>
      <c r="Z991" s="227"/>
    </row>
    <row r="992" spans="1:26" ht="14.25">
      <c r="A992" s="236"/>
      <c r="B992" s="227"/>
      <c r="C992" s="227"/>
      <c r="D992" s="227"/>
      <c r="E992" s="227"/>
      <c r="F992" s="227"/>
      <c r="G992" s="227"/>
      <c r="H992" s="227"/>
      <c r="I992" s="227"/>
      <c r="J992" s="227"/>
      <c r="K992" s="227"/>
      <c r="L992" s="227"/>
      <c r="M992" s="227"/>
      <c r="N992" s="227"/>
      <c r="O992" s="227"/>
      <c r="P992" s="227"/>
      <c r="Q992" s="227"/>
      <c r="R992" s="227"/>
      <c r="S992" s="227"/>
      <c r="T992" s="227"/>
      <c r="U992" s="227"/>
      <c r="V992" s="227"/>
      <c r="W992" s="227"/>
      <c r="X992" s="227"/>
      <c r="Y992" s="227"/>
      <c r="Z992" s="227"/>
    </row>
    <row r="993" spans="1:26" ht="14.25">
      <c r="A993" s="236"/>
      <c r="B993" s="227"/>
      <c r="C993" s="227"/>
      <c r="D993" s="227"/>
      <c r="E993" s="227"/>
      <c r="F993" s="227"/>
      <c r="G993" s="227"/>
      <c r="H993" s="227"/>
      <c r="I993" s="227"/>
      <c r="J993" s="227"/>
      <c r="K993" s="227"/>
      <c r="L993" s="227"/>
      <c r="M993" s="227"/>
      <c r="N993" s="227"/>
      <c r="O993" s="227"/>
      <c r="P993" s="227"/>
      <c r="Q993" s="227"/>
      <c r="R993" s="227"/>
      <c r="S993" s="227"/>
      <c r="T993" s="227"/>
      <c r="U993" s="227"/>
      <c r="V993" s="227"/>
      <c r="W993" s="227"/>
      <c r="X993" s="227"/>
      <c r="Y993" s="227"/>
      <c r="Z993" s="227"/>
    </row>
    <row r="994" spans="1:26" ht="14.25">
      <c r="A994" s="236"/>
      <c r="B994" s="227"/>
      <c r="C994" s="227"/>
      <c r="D994" s="227"/>
      <c r="E994" s="227"/>
      <c r="F994" s="227"/>
      <c r="G994" s="227"/>
      <c r="H994" s="227"/>
      <c r="I994" s="227"/>
      <c r="J994" s="227"/>
      <c r="K994" s="227"/>
      <c r="L994" s="227"/>
      <c r="M994" s="227"/>
      <c r="N994" s="227"/>
      <c r="O994" s="227"/>
      <c r="P994" s="227"/>
      <c r="Q994" s="227"/>
      <c r="R994" s="227"/>
      <c r="S994" s="227"/>
      <c r="T994" s="227"/>
      <c r="U994" s="227"/>
      <c r="V994" s="227"/>
      <c r="W994" s="227"/>
      <c r="X994" s="227"/>
      <c r="Y994" s="227"/>
      <c r="Z994" s="227"/>
    </row>
    <row r="995" spans="1:26" ht="14.25">
      <c r="A995" s="236"/>
      <c r="B995" s="227"/>
      <c r="C995" s="227"/>
      <c r="D995" s="227"/>
      <c r="E995" s="227"/>
      <c r="F995" s="227"/>
      <c r="G995" s="227"/>
      <c r="H995" s="227"/>
      <c r="I995" s="227"/>
      <c r="J995" s="227"/>
      <c r="K995" s="227"/>
      <c r="L995" s="227"/>
      <c r="M995" s="227"/>
      <c r="N995" s="227"/>
      <c r="O995" s="227"/>
      <c r="P995" s="227"/>
      <c r="Q995" s="227"/>
      <c r="R995" s="227"/>
      <c r="S995" s="227"/>
      <c r="T995" s="227"/>
      <c r="U995" s="227"/>
      <c r="V995" s="227"/>
      <c r="W995" s="227"/>
      <c r="X995" s="227"/>
      <c r="Y995" s="227"/>
      <c r="Z995" s="227"/>
    </row>
    <row r="996" spans="1:26" ht="14.25">
      <c r="A996" s="236"/>
      <c r="B996" s="227"/>
      <c r="C996" s="227"/>
      <c r="D996" s="227"/>
      <c r="E996" s="227"/>
      <c r="F996" s="227"/>
      <c r="G996" s="227"/>
      <c r="H996" s="227"/>
      <c r="I996" s="227"/>
      <c r="J996" s="227"/>
      <c r="K996" s="227"/>
      <c r="L996" s="227"/>
      <c r="M996" s="227"/>
      <c r="N996" s="227"/>
      <c r="O996" s="227"/>
      <c r="P996" s="227"/>
      <c r="Q996" s="227"/>
      <c r="R996" s="227"/>
      <c r="S996" s="227"/>
      <c r="T996" s="227"/>
      <c r="U996" s="227"/>
      <c r="V996" s="227"/>
      <c r="W996" s="227"/>
      <c r="X996" s="227"/>
      <c r="Y996" s="227"/>
      <c r="Z996" s="227"/>
    </row>
    <row r="997" spans="1:26" ht="14.25">
      <c r="A997" s="236"/>
      <c r="B997" s="227"/>
      <c r="C997" s="227"/>
      <c r="D997" s="227"/>
      <c r="E997" s="227"/>
      <c r="F997" s="227"/>
      <c r="G997" s="227"/>
      <c r="H997" s="227"/>
      <c r="I997" s="227"/>
      <c r="J997" s="227"/>
      <c r="K997" s="227"/>
      <c r="L997" s="227"/>
      <c r="M997" s="227"/>
      <c r="N997" s="227"/>
      <c r="O997" s="227"/>
      <c r="P997" s="227"/>
      <c r="Q997" s="227"/>
      <c r="R997" s="227"/>
      <c r="S997" s="227"/>
      <c r="T997" s="227"/>
      <c r="U997" s="227"/>
      <c r="V997" s="227"/>
      <c r="W997" s="227"/>
      <c r="X997" s="227"/>
      <c r="Y997" s="227"/>
      <c r="Z997" s="227"/>
    </row>
    <row r="998" spans="1:26" ht="14.25">
      <c r="A998" s="236"/>
      <c r="B998" s="227"/>
      <c r="C998" s="227"/>
      <c r="D998" s="227"/>
      <c r="E998" s="227"/>
      <c r="F998" s="227"/>
      <c r="G998" s="227"/>
      <c r="H998" s="227"/>
      <c r="I998" s="227"/>
      <c r="J998" s="227"/>
      <c r="K998" s="227"/>
      <c r="L998" s="227"/>
      <c r="M998" s="227"/>
      <c r="N998" s="227"/>
      <c r="O998" s="227"/>
      <c r="P998" s="227"/>
      <c r="Q998" s="227"/>
      <c r="R998" s="227"/>
      <c r="S998" s="227"/>
      <c r="T998" s="227"/>
      <c r="U998" s="227"/>
      <c r="V998" s="227"/>
      <c r="W998" s="227"/>
      <c r="X998" s="227"/>
      <c r="Y998" s="227"/>
      <c r="Z998" s="227"/>
    </row>
  </sheetData>
  <mergeCells count="3">
    <mergeCell ref="A1:J1"/>
    <mergeCell ref="A2:J2"/>
    <mergeCell ref="A3:J3"/>
  </mergeCells>
  <dataValidations count="1">
    <dataValidation allowBlank="1" showInputMessage="1" showErrorMessage="1" promptTitle="NAME" prompt="ENTER NAME IN CAPITAL LETTERS" sqref="B22:B33 B8 C9"/>
  </dataValidation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17"/>
  <sheetViews>
    <sheetView workbookViewId="0">
      <selection sqref="A1:XFD1048576"/>
    </sheetView>
  </sheetViews>
  <sheetFormatPr defaultColWidth="14.42578125" defaultRowHeight="20.100000000000001" customHeight="1"/>
  <cols>
    <col min="1" max="1" width="4.5703125" style="237" customWidth="1"/>
    <col min="2" max="2" width="17.28515625" style="237" customWidth="1"/>
    <col min="3" max="16384" width="14.42578125" style="237"/>
  </cols>
  <sheetData>
    <row r="1" spans="2:7" ht="20.100000000000001" customHeight="1">
      <c r="B1" s="238"/>
      <c r="C1" s="649" t="s">
        <v>0</v>
      </c>
      <c r="D1" s="649"/>
      <c r="E1" s="649"/>
      <c r="F1" s="649"/>
      <c r="G1" s="649"/>
    </row>
    <row r="2" spans="2:7" ht="20.100000000000001" customHeight="1">
      <c r="B2" s="238"/>
      <c r="C2" s="646" t="s">
        <v>42</v>
      </c>
      <c r="D2" s="646"/>
      <c r="E2" s="646"/>
      <c r="F2" s="646"/>
      <c r="G2" s="646"/>
    </row>
    <row r="3" spans="2:7" ht="20.100000000000001" customHeight="1">
      <c r="B3" s="238"/>
      <c r="C3" s="646" t="s">
        <v>43</v>
      </c>
      <c r="D3" s="646"/>
      <c r="E3" s="646"/>
      <c r="F3" s="646"/>
      <c r="G3" s="646"/>
    </row>
    <row r="4" spans="2:7" ht="20.100000000000001" customHeight="1">
      <c r="B4" s="238"/>
      <c r="C4" s="636" t="s">
        <v>44</v>
      </c>
      <c r="D4" s="636"/>
      <c r="E4" s="636"/>
      <c r="F4" s="636"/>
      <c r="G4" s="636"/>
    </row>
    <row r="5" spans="2:7" ht="20.100000000000001" customHeight="1">
      <c r="B5" s="238"/>
      <c r="C5" s="646" t="s">
        <v>45</v>
      </c>
      <c r="D5" s="646"/>
      <c r="E5" s="646"/>
      <c r="F5" s="646"/>
      <c r="G5" s="646"/>
    </row>
    <row r="6" spans="2:7" ht="20.100000000000001" customHeight="1">
      <c r="B6" s="646" t="s">
        <v>46</v>
      </c>
      <c r="C6" s="646"/>
      <c r="D6" s="646"/>
      <c r="E6" s="646"/>
      <c r="F6" s="646"/>
      <c r="G6" s="646"/>
    </row>
    <row r="7" spans="2:7" ht="20.100000000000001" customHeight="1">
      <c r="B7" s="239" t="s">
        <v>47</v>
      </c>
      <c r="C7" s="644">
        <v>1</v>
      </c>
      <c r="D7" s="644"/>
      <c r="E7" s="239" t="s">
        <v>48</v>
      </c>
      <c r="F7" s="644">
        <v>1</v>
      </c>
      <c r="G7" s="644"/>
    </row>
    <row r="8" spans="2:7" ht="20.100000000000001" customHeight="1">
      <c r="B8" s="239" t="s">
        <v>4</v>
      </c>
      <c r="C8" s="239" t="s">
        <v>13</v>
      </c>
      <c r="D8" s="240"/>
      <c r="E8" s="239"/>
      <c r="F8" s="241"/>
      <c r="G8" s="240"/>
    </row>
    <row r="9" spans="2:7" ht="20.100000000000001" customHeight="1">
      <c r="B9" s="239" t="s">
        <v>49</v>
      </c>
      <c r="C9" s="239" t="s">
        <v>50</v>
      </c>
      <c r="D9" s="240"/>
      <c r="E9" s="239"/>
      <c r="F9" s="241"/>
      <c r="G9" s="240"/>
    </row>
    <row r="10" spans="2:7" ht="20.100000000000001" customHeight="1">
      <c r="B10" s="242" t="s">
        <v>51</v>
      </c>
      <c r="C10" s="636" t="s">
        <v>52</v>
      </c>
      <c r="D10" s="636"/>
      <c r="E10" s="243" t="s">
        <v>53</v>
      </c>
      <c r="F10" s="637">
        <v>1457</v>
      </c>
      <c r="G10" s="637"/>
    </row>
    <row r="11" spans="2:7" ht="20.100000000000001" customHeight="1">
      <c r="B11" s="241" t="s">
        <v>54</v>
      </c>
      <c r="C11" s="241" t="s">
        <v>55</v>
      </c>
      <c r="D11" s="241" t="s">
        <v>56</v>
      </c>
      <c r="E11" s="241" t="s">
        <v>12</v>
      </c>
      <c r="F11" s="650" t="s">
        <v>57</v>
      </c>
      <c r="G11" s="650"/>
    </row>
    <row r="12" spans="2:7" ht="20.100000000000001" customHeight="1">
      <c r="B12" s="244">
        <v>1</v>
      </c>
      <c r="C12" s="245" t="s">
        <v>5</v>
      </c>
      <c r="D12" s="246">
        <v>19</v>
      </c>
      <c r="E12" s="245" t="str">
        <f>IF(D12&gt;=18,"A1",IF(D12&gt;=16,"A2",IF(D12&gt;=14,"B1",IF(D12&gt;=12,"B2",IF(D12&gt;=10,"C1",IF(D12&gt;=8,"C2",IF(D12&gt;=6.5,"D","E")))))))</f>
        <v>A1</v>
      </c>
      <c r="F12" s="577" t="s">
        <v>400</v>
      </c>
      <c r="G12" s="578"/>
    </row>
    <row r="13" spans="2:7" ht="20.100000000000001" customHeight="1">
      <c r="B13" s="244">
        <v>2</v>
      </c>
      <c r="C13" s="245" t="s">
        <v>6</v>
      </c>
      <c r="D13" s="247">
        <v>20</v>
      </c>
      <c r="E13" s="245" t="str">
        <f>IF(D13&gt;=18,"A1",IF(D13&gt;=16,"A2",IF(D13&gt;=14,"B1",IF(D13&gt;=12,"B2",IF(D13&gt;=10,"C1",IF(D13&gt;=8,"C2",IF(D13&gt;=6.5,"D","E")))))))</f>
        <v>A1</v>
      </c>
      <c r="F13" s="577"/>
      <c r="G13" s="578"/>
    </row>
    <row r="14" spans="2:7" ht="20.100000000000001" customHeight="1">
      <c r="B14" s="244">
        <v>3</v>
      </c>
      <c r="C14" s="245" t="s">
        <v>7</v>
      </c>
      <c r="D14" s="247">
        <v>19.5</v>
      </c>
      <c r="E14" s="245" t="str">
        <f>IF(D14&gt;=18,"A1",IF(D14&gt;=16,"A2",IF(D14&gt;=14,"B1",IF(D14&gt;=12,"B2",IF(D14&gt;=10,"C1",IF(D14&gt;=8,"C2",IF(D14&gt;=6.5,"D","E")))))))</f>
        <v>A1</v>
      </c>
      <c r="F14" s="577"/>
      <c r="G14" s="578"/>
    </row>
    <row r="15" spans="2:7" ht="20.100000000000001" customHeight="1">
      <c r="B15" s="244">
        <v>4</v>
      </c>
      <c r="C15" s="245" t="s">
        <v>8</v>
      </c>
      <c r="D15" s="247">
        <v>20</v>
      </c>
      <c r="E15" s="245" t="str">
        <f>IF(D15&gt;=18,"A1",IF(D15&gt;=16,"A2",IF(D15&gt;=14,"B1",IF(D15&gt;=12,"B2",IF(D15&gt;=10,"C1",IF(D15&gt;=8,"C2",IF(D15&gt;=6.5,"D","E")))))))</f>
        <v>A1</v>
      </c>
      <c r="F15" s="577"/>
      <c r="G15" s="578"/>
    </row>
    <row r="16" spans="2:7" ht="20.100000000000001" customHeight="1">
      <c r="B16" s="244">
        <v>5</v>
      </c>
      <c r="C16" s="245" t="s">
        <v>9</v>
      </c>
      <c r="D16" s="247">
        <v>20</v>
      </c>
      <c r="E16" s="245" t="str">
        <f>IF(D16&gt;=18,"A1",IF(D16&gt;=16,"A2",IF(D16&gt;=14,"B1",IF(D16&gt;=12,"B2",IF(D16&gt;=10,"C1",IF(D16&gt;=8,"C2",IF(D16&gt;=6.5,"D","E")))))))</f>
        <v>A1</v>
      </c>
      <c r="F16" s="577"/>
      <c r="G16" s="578"/>
    </row>
    <row r="17" spans="2:7" ht="20.100000000000001" customHeight="1">
      <c r="B17" s="248"/>
      <c r="C17" s="245" t="s">
        <v>10</v>
      </c>
      <c r="D17" s="247">
        <f>SUM(D12:D16)</f>
        <v>98.5</v>
      </c>
      <c r="E17" s="245" t="str">
        <f>IF(D17&gt;=91,"A1",IF(D17&gt;=81,"A2",IF(D17&gt;=71,"B1",IF(D17&gt;=61,"B2",IF(D17&gt;=51,"C1",IF(D17&gt;=41,"C2",IF(D17&gt;=33,"D","E")))))))</f>
        <v>A1</v>
      </c>
      <c r="F17" s="577"/>
      <c r="G17" s="578"/>
    </row>
    <row r="18" spans="2:7" ht="20.100000000000001" customHeight="1">
      <c r="B18" s="248"/>
      <c r="C18" s="249"/>
      <c r="D18" s="245">
        <f>(D17/100)*100</f>
        <v>98.5</v>
      </c>
      <c r="E18" s="249"/>
      <c r="F18" s="579"/>
      <c r="G18" s="580"/>
    </row>
    <row r="19" spans="2:7" ht="20.100000000000001" customHeight="1">
      <c r="B19" s="581" t="s">
        <v>58</v>
      </c>
      <c r="C19" s="583" t="s">
        <v>59</v>
      </c>
      <c r="D19" s="584"/>
      <c r="E19" s="583" t="s">
        <v>60</v>
      </c>
      <c r="F19" s="587"/>
      <c r="G19" s="588"/>
    </row>
    <row r="20" spans="2:7" ht="20.100000000000001" customHeight="1" thickBot="1">
      <c r="B20" s="582"/>
      <c r="C20" s="585"/>
      <c r="D20" s="586"/>
      <c r="E20" s="585"/>
      <c r="F20" s="589"/>
      <c r="G20" s="590"/>
    </row>
    <row r="21" spans="2:7" ht="20.100000000000001" customHeight="1" thickBot="1">
      <c r="B21" s="250"/>
      <c r="C21" s="250"/>
      <c r="D21" s="250"/>
      <c r="E21" s="250"/>
      <c r="F21" s="250"/>
      <c r="G21" s="250"/>
    </row>
    <row r="22" spans="2:7" ht="20.100000000000001" customHeight="1">
      <c r="B22" s="251"/>
      <c r="C22" s="602" t="s">
        <v>0</v>
      </c>
      <c r="D22" s="603"/>
      <c r="E22" s="603"/>
      <c r="F22" s="603"/>
      <c r="G22" s="604"/>
    </row>
    <row r="23" spans="2:7" ht="20.100000000000001" customHeight="1">
      <c r="B23" s="248"/>
      <c r="C23" s="605" t="s">
        <v>42</v>
      </c>
      <c r="D23" s="592"/>
      <c r="E23" s="592"/>
      <c r="F23" s="592"/>
      <c r="G23" s="593"/>
    </row>
    <row r="24" spans="2:7" ht="20.100000000000001" customHeight="1">
      <c r="B24" s="248"/>
      <c r="C24" s="605" t="s">
        <v>43</v>
      </c>
      <c r="D24" s="592"/>
      <c r="E24" s="592"/>
      <c r="F24" s="592"/>
      <c r="G24" s="593"/>
    </row>
    <row r="25" spans="2:7" ht="20.100000000000001" customHeight="1">
      <c r="B25" s="248"/>
      <c r="C25" s="606" t="s">
        <v>44</v>
      </c>
      <c r="D25" s="607"/>
      <c r="E25" s="607"/>
      <c r="F25" s="607"/>
      <c r="G25" s="608"/>
    </row>
    <row r="26" spans="2:7" ht="20.100000000000001" customHeight="1">
      <c r="B26" s="248"/>
      <c r="C26" s="605" t="s">
        <v>45</v>
      </c>
      <c r="D26" s="592"/>
      <c r="E26" s="592"/>
      <c r="F26" s="592"/>
      <c r="G26" s="593"/>
    </row>
    <row r="27" spans="2:7" ht="20.100000000000001" customHeight="1">
      <c r="B27" s="641" t="s">
        <v>46</v>
      </c>
      <c r="C27" s="642"/>
      <c r="D27" s="642"/>
      <c r="E27" s="642"/>
      <c r="F27" s="642"/>
      <c r="G27" s="643"/>
    </row>
    <row r="28" spans="2:7" ht="20.100000000000001" customHeight="1">
      <c r="B28" s="252" t="s">
        <v>47</v>
      </c>
      <c r="C28" s="644">
        <v>1</v>
      </c>
      <c r="D28" s="644"/>
      <c r="E28" s="239" t="s">
        <v>48</v>
      </c>
      <c r="F28" s="644">
        <v>2</v>
      </c>
      <c r="G28" s="645"/>
    </row>
    <row r="29" spans="2:7" ht="20.100000000000001" customHeight="1">
      <c r="B29" s="252" t="s">
        <v>4</v>
      </c>
      <c r="C29" s="647" t="s">
        <v>14</v>
      </c>
      <c r="D29" s="648"/>
      <c r="E29" s="239"/>
      <c r="F29" s="241"/>
      <c r="G29" s="253"/>
    </row>
    <row r="30" spans="2:7" ht="20.100000000000001" customHeight="1">
      <c r="B30" s="252" t="s">
        <v>49</v>
      </c>
      <c r="C30" s="647" t="s">
        <v>140</v>
      </c>
      <c r="D30" s="648"/>
      <c r="E30" s="239"/>
      <c r="F30" s="241"/>
      <c r="G30" s="253"/>
    </row>
    <row r="31" spans="2:7" ht="20.100000000000001" customHeight="1">
      <c r="B31" s="254" t="s">
        <v>51</v>
      </c>
      <c r="C31" s="636" t="s">
        <v>141</v>
      </c>
      <c r="D31" s="636"/>
      <c r="E31" s="243" t="s">
        <v>53</v>
      </c>
      <c r="F31" s="637">
        <v>1534</v>
      </c>
      <c r="G31" s="638"/>
    </row>
    <row r="32" spans="2:7" ht="20.100000000000001" customHeight="1">
      <c r="B32" s="255" t="s">
        <v>54</v>
      </c>
      <c r="C32" s="256" t="s">
        <v>55</v>
      </c>
      <c r="D32" s="256" t="s">
        <v>56</v>
      </c>
      <c r="E32" s="256" t="s">
        <v>12</v>
      </c>
      <c r="F32" s="639" t="s">
        <v>57</v>
      </c>
      <c r="G32" s="640"/>
    </row>
    <row r="33" spans="2:7" ht="20.100000000000001" customHeight="1">
      <c r="B33" s="244">
        <v>1</v>
      </c>
      <c r="C33" s="245" t="s">
        <v>5</v>
      </c>
      <c r="D33" s="247">
        <v>20</v>
      </c>
      <c r="E33" s="245" t="str">
        <f>IF(D33&gt;=18,"A1",IF(D33&gt;=16,"A2",IF(D33&gt;=14,"B1",IF(D33&gt;=12,"B2",IF(D33&gt;=10,"C1",IF(D33&gt;=8,"C2",IF(D33&gt;=6.5,"D","E")))))))</f>
        <v>A1</v>
      </c>
      <c r="F33" s="575" t="s">
        <v>401</v>
      </c>
      <c r="G33" s="576"/>
    </row>
    <row r="34" spans="2:7" ht="20.100000000000001" customHeight="1">
      <c r="B34" s="244">
        <v>2</v>
      </c>
      <c r="C34" s="245" t="s">
        <v>6</v>
      </c>
      <c r="D34" s="247">
        <v>20</v>
      </c>
      <c r="E34" s="245" t="str">
        <f>IF(D34&gt;=18,"A1",IF(D34&gt;=16,"A2",IF(D34&gt;=14,"B1",IF(D34&gt;=12,"B2",IF(D34&gt;=10,"C1",IF(D34&gt;=8,"C2",IF(D34&gt;=6.5,"D","E")))))))</f>
        <v>A1</v>
      </c>
      <c r="F34" s="577"/>
      <c r="G34" s="578"/>
    </row>
    <row r="35" spans="2:7" ht="20.100000000000001" customHeight="1">
      <c r="B35" s="244">
        <v>3</v>
      </c>
      <c r="C35" s="245" t="s">
        <v>7</v>
      </c>
      <c r="D35" s="247">
        <v>20</v>
      </c>
      <c r="E35" s="245" t="str">
        <f>IF(D35&gt;=18,"A1",IF(D35&gt;=16,"A2",IF(D35&gt;=14,"B1",IF(D35&gt;=12,"B2",IF(D35&gt;=10,"C1",IF(D35&gt;=8,"C2",IF(D35&gt;=6.5,"D","E")))))))</f>
        <v>A1</v>
      </c>
      <c r="F35" s="577"/>
      <c r="G35" s="578"/>
    </row>
    <row r="36" spans="2:7" ht="20.100000000000001" customHeight="1">
      <c r="B36" s="244">
        <v>4</v>
      </c>
      <c r="C36" s="245" t="s">
        <v>8</v>
      </c>
      <c r="D36" s="247">
        <v>20</v>
      </c>
      <c r="E36" s="245" t="str">
        <f>IF(D36&gt;=18,"A1",IF(D36&gt;=16,"A2",IF(D36&gt;=14,"B1",IF(D36&gt;=12,"B2",IF(D36&gt;=10,"C1",IF(D36&gt;=8,"C2",IF(D36&gt;=6.5,"D","E")))))))</f>
        <v>A1</v>
      </c>
      <c r="F36" s="577"/>
      <c r="G36" s="578"/>
    </row>
    <row r="37" spans="2:7" ht="20.100000000000001" customHeight="1">
      <c r="B37" s="244">
        <v>5</v>
      </c>
      <c r="C37" s="245" t="s">
        <v>9</v>
      </c>
      <c r="D37" s="247">
        <v>20</v>
      </c>
      <c r="E37" s="245" t="str">
        <f>IF(D37&gt;=18,"A1",IF(D37&gt;=16,"A2",IF(D37&gt;=14,"B1",IF(D37&gt;=12,"B2",IF(D37&gt;=10,"C1",IF(D37&gt;=8,"C2",IF(D37&gt;=6.5,"D","E")))))))</f>
        <v>A1</v>
      </c>
      <c r="F37" s="577"/>
      <c r="G37" s="578"/>
    </row>
    <row r="38" spans="2:7" ht="20.100000000000001" customHeight="1">
      <c r="B38" s="248"/>
      <c r="C38" s="245" t="s">
        <v>10</v>
      </c>
      <c r="D38" s="247">
        <f>SUM(D33:D37)</f>
        <v>100</v>
      </c>
      <c r="E38" s="245" t="str">
        <f>IF(D38&gt;=91,"A1",IF(D38&gt;=81,"A2",IF(D38&gt;=71,"B1",IF(D38&gt;=61,"B2",IF(D38&gt;=51,"C1",IF(D38&gt;=41,"C2",IF(D38&gt;=33,"D","E")))))))</f>
        <v>A1</v>
      </c>
      <c r="F38" s="577"/>
      <c r="G38" s="578"/>
    </row>
    <row r="39" spans="2:7" ht="20.100000000000001" customHeight="1">
      <c r="B39" s="248"/>
      <c r="C39" s="249"/>
      <c r="D39" s="245">
        <f>(D38/100)*100</f>
        <v>100</v>
      </c>
      <c r="E39" s="249"/>
      <c r="F39" s="579"/>
      <c r="G39" s="580"/>
    </row>
    <row r="40" spans="2:7" ht="20.100000000000001" customHeight="1">
      <c r="B40" s="581" t="s">
        <v>58</v>
      </c>
      <c r="C40" s="583" t="s">
        <v>59</v>
      </c>
      <c r="D40" s="584"/>
      <c r="E40" s="583" t="s">
        <v>60</v>
      </c>
      <c r="F40" s="587"/>
      <c r="G40" s="588"/>
    </row>
    <row r="41" spans="2:7" ht="20.100000000000001" customHeight="1" thickBot="1">
      <c r="B41" s="582"/>
      <c r="C41" s="585"/>
      <c r="D41" s="586"/>
      <c r="E41" s="585"/>
      <c r="F41" s="589"/>
      <c r="G41" s="590"/>
    </row>
    <row r="43" spans="2:7" ht="20.100000000000001" customHeight="1" thickBot="1"/>
    <row r="44" spans="2:7" ht="20.100000000000001" customHeight="1">
      <c r="B44" s="251"/>
      <c r="C44" s="602" t="s">
        <v>0</v>
      </c>
      <c r="D44" s="603"/>
      <c r="E44" s="603"/>
      <c r="F44" s="603"/>
      <c r="G44" s="604"/>
    </row>
    <row r="45" spans="2:7" ht="20.100000000000001" customHeight="1">
      <c r="B45" s="248"/>
      <c r="C45" s="605" t="s">
        <v>42</v>
      </c>
      <c r="D45" s="592"/>
      <c r="E45" s="592"/>
      <c r="F45" s="592"/>
      <c r="G45" s="593"/>
    </row>
    <row r="46" spans="2:7" ht="20.100000000000001" customHeight="1">
      <c r="B46" s="248"/>
      <c r="C46" s="605" t="s">
        <v>43</v>
      </c>
      <c r="D46" s="592"/>
      <c r="E46" s="592"/>
      <c r="F46" s="592"/>
      <c r="G46" s="593"/>
    </row>
    <row r="47" spans="2:7" ht="20.100000000000001" customHeight="1">
      <c r="B47" s="248"/>
      <c r="C47" s="606" t="s">
        <v>44</v>
      </c>
      <c r="D47" s="607"/>
      <c r="E47" s="607"/>
      <c r="F47" s="607"/>
      <c r="G47" s="608"/>
    </row>
    <row r="48" spans="2:7" ht="20.100000000000001" customHeight="1">
      <c r="B48" s="248"/>
      <c r="C48" s="605" t="s">
        <v>45</v>
      </c>
      <c r="D48" s="592"/>
      <c r="E48" s="592"/>
      <c r="F48" s="592"/>
      <c r="G48" s="593"/>
    </row>
    <row r="49" spans="2:7" ht="20.100000000000001" customHeight="1">
      <c r="B49" s="591" t="s">
        <v>46</v>
      </c>
      <c r="C49" s="592"/>
      <c r="D49" s="592"/>
      <c r="E49" s="592"/>
      <c r="F49" s="592"/>
      <c r="G49" s="593"/>
    </row>
    <row r="50" spans="2:7" ht="20.100000000000001" customHeight="1">
      <c r="B50" s="257" t="s">
        <v>47</v>
      </c>
      <c r="C50" s="594">
        <v>1</v>
      </c>
      <c r="D50" s="595"/>
      <c r="E50" s="258" t="s">
        <v>48</v>
      </c>
      <c r="F50" s="596">
        <v>3</v>
      </c>
      <c r="G50" s="597"/>
    </row>
    <row r="51" spans="2:7" ht="20.100000000000001" customHeight="1">
      <c r="B51" s="259" t="s">
        <v>4</v>
      </c>
      <c r="C51" s="260" t="s">
        <v>402</v>
      </c>
      <c r="D51" s="261"/>
      <c r="E51" s="258"/>
      <c r="F51" s="262"/>
      <c r="G51" s="263"/>
    </row>
    <row r="52" spans="2:7" ht="20.100000000000001" customHeight="1">
      <c r="B52" s="264" t="s">
        <v>49</v>
      </c>
      <c r="C52" s="265" t="s">
        <v>146</v>
      </c>
      <c r="D52" s="266"/>
      <c r="E52" s="258"/>
      <c r="F52" s="262"/>
      <c r="G52" s="263"/>
    </row>
    <row r="53" spans="2:7" ht="20.100000000000001" customHeight="1">
      <c r="B53" s="267" t="s">
        <v>51</v>
      </c>
      <c r="C53" s="634" t="s">
        <v>147</v>
      </c>
      <c r="D53" s="635"/>
      <c r="E53" s="268" t="s">
        <v>53</v>
      </c>
      <c r="F53" s="600">
        <v>1576</v>
      </c>
      <c r="G53" s="601"/>
    </row>
    <row r="54" spans="2:7" ht="20.100000000000001" customHeight="1">
      <c r="B54" s="255" t="s">
        <v>54</v>
      </c>
      <c r="C54" s="256" t="s">
        <v>55</v>
      </c>
      <c r="D54" s="256" t="s">
        <v>56</v>
      </c>
      <c r="E54" s="256" t="s">
        <v>12</v>
      </c>
      <c r="F54" s="573" t="s">
        <v>57</v>
      </c>
      <c r="G54" s="574"/>
    </row>
    <row r="55" spans="2:7" ht="20.100000000000001" customHeight="1">
      <c r="B55" s="244">
        <v>1</v>
      </c>
      <c r="C55" s="245" t="s">
        <v>5</v>
      </c>
      <c r="D55" s="247">
        <v>17.5</v>
      </c>
      <c r="E55" s="245" t="str">
        <f>IF(D55&gt;=18,"A1",IF(D55&gt;=16,"A2",IF(D55&gt;=14,"B1",IF(D55&gt;=12,"B2",IF(D55&gt;=10,"C1",IF(D55&gt;=8,"C2",IF(D55&gt;=6.5,"D","E")))))))</f>
        <v>A2</v>
      </c>
      <c r="F55" s="575" t="s">
        <v>400</v>
      </c>
      <c r="G55" s="576"/>
    </row>
    <row r="56" spans="2:7" ht="20.100000000000001" customHeight="1">
      <c r="B56" s="244">
        <v>2</v>
      </c>
      <c r="C56" s="245" t="s">
        <v>6</v>
      </c>
      <c r="D56" s="247">
        <v>19</v>
      </c>
      <c r="E56" s="245" t="str">
        <f>IF(D56&gt;=18,"A1",IF(D56&gt;=16,"A2",IF(D56&gt;=14,"B1",IF(D56&gt;=12,"B2",IF(D56&gt;=10,"C1",IF(D56&gt;=8,"C2",IF(D56&gt;=6.5,"D","E")))))))</f>
        <v>A1</v>
      </c>
      <c r="F56" s="577"/>
      <c r="G56" s="578"/>
    </row>
    <row r="57" spans="2:7" ht="20.100000000000001" customHeight="1">
      <c r="B57" s="244">
        <v>3</v>
      </c>
      <c r="C57" s="245" t="s">
        <v>7</v>
      </c>
      <c r="D57" s="247">
        <v>19.5</v>
      </c>
      <c r="E57" s="245" t="str">
        <f>IF(D57&gt;=18,"A1",IF(D57&gt;=16,"A2",IF(D57&gt;=14,"B1",IF(D57&gt;=12,"B2",IF(D57&gt;=10,"C1",IF(D57&gt;=8,"C2",IF(D57&gt;=6.5,"D","E")))))))</f>
        <v>A1</v>
      </c>
      <c r="F57" s="577"/>
      <c r="G57" s="578"/>
    </row>
    <row r="58" spans="2:7" ht="20.100000000000001" customHeight="1">
      <c r="B58" s="244">
        <v>4</v>
      </c>
      <c r="C58" s="245" t="s">
        <v>8</v>
      </c>
      <c r="D58" s="247">
        <v>19.5</v>
      </c>
      <c r="E58" s="245" t="str">
        <f>IF(D58&gt;=18,"A1",IF(D58&gt;=16,"A2",IF(D58&gt;=14,"B1",IF(D58&gt;=12,"B2",IF(D58&gt;=10,"C1",IF(D58&gt;=8,"C2",IF(D58&gt;=6.5,"D","E")))))))</f>
        <v>A1</v>
      </c>
      <c r="F58" s="577"/>
      <c r="G58" s="578"/>
    </row>
    <row r="59" spans="2:7" ht="20.100000000000001" customHeight="1">
      <c r="B59" s="244">
        <v>5</v>
      </c>
      <c r="C59" s="245" t="s">
        <v>9</v>
      </c>
      <c r="D59" s="247">
        <v>20</v>
      </c>
      <c r="E59" s="245" t="str">
        <f>IF(D59&gt;=18,"A1",IF(D59&gt;=16,"A2",IF(D59&gt;=14,"B1",IF(D59&gt;=12,"B2",IF(D59&gt;=10,"C1",IF(D59&gt;=8,"C2",IF(D59&gt;=6.5,"D","E")))))))</f>
        <v>A1</v>
      </c>
      <c r="F59" s="577"/>
      <c r="G59" s="578"/>
    </row>
    <row r="60" spans="2:7" ht="20.100000000000001" customHeight="1">
      <c r="B60" s="248"/>
      <c r="C60" s="245" t="s">
        <v>10</v>
      </c>
      <c r="D60" s="247">
        <f>SUM(D55:D59)</f>
        <v>95.5</v>
      </c>
      <c r="E60" s="245" t="str">
        <f>IF(D60&gt;=91,"A1",IF(D60&gt;=81,"A2",IF(D60&gt;=71,"B1",IF(D60&gt;=61,"B2",IF(D60&gt;=51,"C1",IF(D60&gt;=41,"C2",IF(D60&gt;=33,"D","E")))))))</f>
        <v>A1</v>
      </c>
      <c r="F60" s="577"/>
      <c r="G60" s="578"/>
    </row>
    <row r="61" spans="2:7" ht="20.100000000000001" customHeight="1">
      <c r="B61" s="248"/>
      <c r="C61" s="249"/>
      <c r="D61" s="245">
        <f>(D60/100)*100</f>
        <v>95.5</v>
      </c>
      <c r="E61" s="249"/>
      <c r="F61" s="579"/>
      <c r="G61" s="580"/>
    </row>
    <row r="62" spans="2:7" ht="20.100000000000001" customHeight="1">
      <c r="B62" s="581" t="s">
        <v>58</v>
      </c>
      <c r="C62" s="583" t="s">
        <v>59</v>
      </c>
      <c r="D62" s="584"/>
      <c r="E62" s="583" t="s">
        <v>60</v>
      </c>
      <c r="F62" s="587"/>
      <c r="G62" s="588"/>
    </row>
    <row r="63" spans="2:7" ht="20.100000000000001" customHeight="1" thickBot="1">
      <c r="B63" s="582"/>
      <c r="C63" s="585"/>
      <c r="D63" s="586"/>
      <c r="E63" s="585"/>
      <c r="F63" s="589"/>
      <c r="G63" s="590"/>
    </row>
    <row r="65" spans="2:7" ht="20.100000000000001" customHeight="1" thickBot="1"/>
    <row r="66" spans="2:7" ht="20.100000000000001" customHeight="1">
      <c r="B66" s="251"/>
      <c r="C66" s="602" t="s">
        <v>0</v>
      </c>
      <c r="D66" s="603"/>
      <c r="E66" s="603"/>
      <c r="F66" s="603"/>
      <c r="G66" s="604"/>
    </row>
    <row r="67" spans="2:7" ht="20.100000000000001" customHeight="1">
      <c r="B67" s="248"/>
      <c r="C67" s="605" t="s">
        <v>42</v>
      </c>
      <c r="D67" s="592"/>
      <c r="E67" s="592"/>
      <c r="F67" s="592"/>
      <c r="G67" s="593"/>
    </row>
    <row r="68" spans="2:7" ht="20.100000000000001" customHeight="1">
      <c r="B68" s="248"/>
      <c r="C68" s="605" t="s">
        <v>43</v>
      </c>
      <c r="D68" s="592"/>
      <c r="E68" s="592"/>
      <c r="F68" s="592"/>
      <c r="G68" s="593"/>
    </row>
    <row r="69" spans="2:7" ht="20.100000000000001" customHeight="1">
      <c r="B69" s="248"/>
      <c r="C69" s="606" t="s">
        <v>44</v>
      </c>
      <c r="D69" s="607"/>
      <c r="E69" s="607"/>
      <c r="F69" s="607"/>
      <c r="G69" s="608"/>
    </row>
    <row r="70" spans="2:7" ht="20.100000000000001" customHeight="1">
      <c r="B70" s="248"/>
      <c r="C70" s="605" t="s">
        <v>45</v>
      </c>
      <c r="D70" s="592"/>
      <c r="E70" s="592"/>
      <c r="F70" s="592"/>
      <c r="G70" s="593"/>
    </row>
    <row r="71" spans="2:7" ht="20.100000000000001" customHeight="1">
      <c r="B71" s="591" t="s">
        <v>46</v>
      </c>
      <c r="C71" s="592"/>
      <c r="D71" s="592"/>
      <c r="E71" s="592"/>
      <c r="F71" s="592"/>
      <c r="G71" s="593"/>
    </row>
    <row r="72" spans="2:7" ht="20.100000000000001" customHeight="1">
      <c r="B72" s="257" t="s">
        <v>47</v>
      </c>
      <c r="C72" s="596">
        <v>1</v>
      </c>
      <c r="D72" s="629"/>
      <c r="E72" s="258" t="s">
        <v>48</v>
      </c>
      <c r="F72" s="596">
        <v>4</v>
      </c>
      <c r="G72" s="597"/>
    </row>
    <row r="73" spans="2:7" ht="20.100000000000001" customHeight="1">
      <c r="B73" s="257" t="s">
        <v>4</v>
      </c>
      <c r="C73" s="269" t="s">
        <v>16</v>
      </c>
      <c r="D73" s="270"/>
      <c r="E73" s="258"/>
      <c r="F73" s="262"/>
      <c r="G73" s="263"/>
    </row>
    <row r="74" spans="2:7" ht="20.100000000000001" customHeight="1">
      <c r="B74" s="264" t="s">
        <v>49</v>
      </c>
      <c r="C74" s="269" t="s">
        <v>149</v>
      </c>
      <c r="D74" s="270"/>
      <c r="E74" s="258"/>
      <c r="F74" s="262"/>
      <c r="G74" s="263"/>
    </row>
    <row r="75" spans="2:7" ht="20.100000000000001" customHeight="1">
      <c r="B75" s="267" t="s">
        <v>51</v>
      </c>
      <c r="C75" s="607" t="s">
        <v>315</v>
      </c>
      <c r="D75" s="633"/>
      <c r="E75" s="268" t="s">
        <v>53</v>
      </c>
      <c r="F75" s="600">
        <v>1488</v>
      </c>
      <c r="G75" s="601"/>
    </row>
    <row r="76" spans="2:7" ht="20.100000000000001" customHeight="1">
      <c r="B76" s="255" t="s">
        <v>54</v>
      </c>
      <c r="C76" s="256" t="s">
        <v>55</v>
      </c>
      <c r="D76" s="256" t="s">
        <v>56</v>
      </c>
      <c r="E76" s="256" t="s">
        <v>12</v>
      </c>
      <c r="F76" s="573" t="s">
        <v>57</v>
      </c>
      <c r="G76" s="574"/>
    </row>
    <row r="77" spans="2:7" ht="20.100000000000001" customHeight="1">
      <c r="B77" s="244">
        <v>1</v>
      </c>
      <c r="C77" s="245" t="s">
        <v>5</v>
      </c>
      <c r="D77" s="247">
        <v>19.5</v>
      </c>
      <c r="E77" s="245" t="str">
        <f>IF(D77&gt;=18,"A1",IF(D77&gt;=16,"A2",IF(D77&gt;=14,"B1",IF(D77&gt;=12,"B2",IF(D77&gt;=10,"C1",IF(D77&gt;=8,"C2",IF(D77&gt;=6.5,"D","E")))))))</f>
        <v>A1</v>
      </c>
      <c r="F77" s="575" t="s">
        <v>403</v>
      </c>
      <c r="G77" s="576"/>
    </row>
    <row r="78" spans="2:7" ht="20.100000000000001" customHeight="1">
      <c r="B78" s="244">
        <v>2</v>
      </c>
      <c r="C78" s="245" t="s">
        <v>6</v>
      </c>
      <c r="D78" s="247">
        <v>20</v>
      </c>
      <c r="E78" s="245" t="str">
        <f>IF(D78&gt;=18,"A1",IF(D78&gt;=16,"A2",IF(D78&gt;=14,"B1",IF(D78&gt;=12,"B2",IF(D78&gt;=10,"C1",IF(D78&gt;=8,"C2",IF(D78&gt;=6.5,"D","E")))))))</f>
        <v>A1</v>
      </c>
      <c r="F78" s="577"/>
      <c r="G78" s="578"/>
    </row>
    <row r="79" spans="2:7" ht="20.100000000000001" customHeight="1">
      <c r="B79" s="244">
        <v>3</v>
      </c>
      <c r="C79" s="245" t="s">
        <v>7</v>
      </c>
      <c r="D79" s="247">
        <v>19.5</v>
      </c>
      <c r="E79" s="245" t="str">
        <f>IF(D79&gt;=18,"A1",IF(D79&gt;=16,"A2",IF(D79&gt;=14,"B1",IF(D79&gt;=12,"B2",IF(D79&gt;=10,"C1",IF(D79&gt;=8,"C2",IF(D79&gt;=6.5,"D","E")))))))</f>
        <v>A1</v>
      </c>
      <c r="F79" s="577"/>
      <c r="G79" s="578"/>
    </row>
    <row r="80" spans="2:7" ht="20.100000000000001" customHeight="1">
      <c r="B80" s="244">
        <v>4</v>
      </c>
      <c r="C80" s="245" t="s">
        <v>8</v>
      </c>
      <c r="D80" s="247">
        <v>20</v>
      </c>
      <c r="E80" s="245" t="str">
        <f>IF(D80&gt;=18,"A1",IF(D80&gt;=16,"A2",IF(D80&gt;=14,"B1",IF(D80&gt;=12,"B2",IF(D80&gt;=10,"C1",IF(D80&gt;=8,"C2",IF(D80&gt;=6.5,"D","E")))))))</f>
        <v>A1</v>
      </c>
      <c r="F80" s="577"/>
      <c r="G80" s="578"/>
    </row>
    <row r="81" spans="2:7" ht="20.100000000000001" customHeight="1">
      <c r="B81" s="244">
        <v>5</v>
      </c>
      <c r="C81" s="245" t="s">
        <v>9</v>
      </c>
      <c r="D81" s="247">
        <v>20</v>
      </c>
      <c r="E81" s="245" t="str">
        <f>IF(D81&gt;=18,"A1",IF(D81&gt;=16,"A2",IF(D81&gt;=14,"B1",IF(D81&gt;=12,"B2",IF(D81&gt;=10,"C1",IF(D81&gt;=8,"C2",IF(D81&gt;=6.5,"D","E")))))))</f>
        <v>A1</v>
      </c>
      <c r="F81" s="577"/>
      <c r="G81" s="578"/>
    </row>
    <row r="82" spans="2:7" ht="20.100000000000001" customHeight="1">
      <c r="B82" s="248"/>
      <c r="C82" s="245" t="s">
        <v>10</v>
      </c>
      <c r="D82" s="247">
        <f>SUM(D77:D81)</f>
        <v>99</v>
      </c>
      <c r="E82" s="245" t="str">
        <f>IF(D82&gt;=91,"A1",IF(D82&gt;=81,"A2",IF(D82&gt;=71,"B1",IF(D82&gt;=61,"B2",IF(D82&gt;=51,"C1",IF(D82&gt;=41,"C2",IF(D82&gt;=33,"D","E")))))))</f>
        <v>A1</v>
      </c>
      <c r="F82" s="577"/>
      <c r="G82" s="578"/>
    </row>
    <row r="83" spans="2:7" ht="20.100000000000001" customHeight="1">
      <c r="B83" s="248"/>
      <c r="C83" s="249"/>
      <c r="D83" s="245">
        <f>(D82/100)*100</f>
        <v>99</v>
      </c>
      <c r="E83" s="249"/>
      <c r="F83" s="579"/>
      <c r="G83" s="580"/>
    </row>
    <row r="84" spans="2:7" ht="20.100000000000001" customHeight="1">
      <c r="B84" s="581" t="s">
        <v>58</v>
      </c>
      <c r="C84" s="583" t="s">
        <v>59</v>
      </c>
      <c r="D84" s="584"/>
      <c r="E84" s="583" t="s">
        <v>60</v>
      </c>
      <c r="F84" s="587"/>
      <c r="G84" s="588"/>
    </row>
    <row r="85" spans="2:7" ht="20.100000000000001" customHeight="1" thickBot="1">
      <c r="B85" s="582"/>
      <c r="C85" s="585"/>
      <c r="D85" s="586"/>
      <c r="E85" s="585"/>
      <c r="F85" s="589"/>
      <c r="G85" s="590"/>
    </row>
    <row r="86" spans="2:7" ht="20.100000000000001" customHeight="1" thickBot="1"/>
    <row r="87" spans="2:7" ht="20.100000000000001" customHeight="1">
      <c r="B87" s="251"/>
      <c r="C87" s="602" t="s">
        <v>0</v>
      </c>
      <c r="D87" s="603"/>
      <c r="E87" s="603"/>
      <c r="F87" s="603"/>
      <c r="G87" s="604"/>
    </row>
    <row r="88" spans="2:7" ht="20.100000000000001" customHeight="1">
      <c r="B88" s="248"/>
      <c r="C88" s="605" t="s">
        <v>42</v>
      </c>
      <c r="D88" s="592"/>
      <c r="E88" s="592"/>
      <c r="F88" s="592"/>
      <c r="G88" s="593"/>
    </row>
    <row r="89" spans="2:7" ht="20.100000000000001" customHeight="1">
      <c r="B89" s="248"/>
      <c r="C89" s="605" t="s">
        <v>43</v>
      </c>
      <c r="D89" s="592"/>
      <c r="E89" s="592"/>
      <c r="F89" s="592"/>
      <c r="G89" s="593"/>
    </row>
    <row r="90" spans="2:7" ht="20.100000000000001" customHeight="1">
      <c r="B90" s="248"/>
      <c r="C90" s="606" t="s">
        <v>44</v>
      </c>
      <c r="D90" s="607"/>
      <c r="E90" s="607"/>
      <c r="F90" s="607"/>
      <c r="G90" s="608"/>
    </row>
    <row r="91" spans="2:7" ht="20.100000000000001" customHeight="1">
      <c r="B91" s="248"/>
      <c r="C91" s="605" t="s">
        <v>45</v>
      </c>
      <c r="D91" s="592"/>
      <c r="E91" s="592"/>
      <c r="F91" s="592"/>
      <c r="G91" s="593"/>
    </row>
    <row r="92" spans="2:7" ht="20.100000000000001" customHeight="1">
      <c r="B92" s="591" t="s">
        <v>46</v>
      </c>
      <c r="C92" s="592"/>
      <c r="D92" s="592"/>
      <c r="E92" s="592"/>
      <c r="F92" s="592"/>
      <c r="G92" s="593"/>
    </row>
    <row r="93" spans="2:7" ht="20.100000000000001" customHeight="1">
      <c r="B93" s="257" t="s">
        <v>47</v>
      </c>
      <c r="C93" s="594">
        <v>1</v>
      </c>
      <c r="D93" s="595"/>
      <c r="E93" s="258" t="s">
        <v>48</v>
      </c>
      <c r="F93" s="596">
        <v>5</v>
      </c>
      <c r="G93" s="597"/>
    </row>
    <row r="94" spans="2:7" ht="20.100000000000001" customHeight="1">
      <c r="B94" s="257" t="s">
        <v>4</v>
      </c>
      <c r="C94" s="271" t="s">
        <v>17</v>
      </c>
      <c r="D94" s="270"/>
      <c r="E94" s="258"/>
      <c r="F94" s="262"/>
      <c r="G94" s="263"/>
    </row>
    <row r="95" spans="2:7" ht="20.100000000000001" customHeight="1">
      <c r="B95" s="264" t="s">
        <v>49</v>
      </c>
      <c r="C95" s="271" t="s">
        <v>153</v>
      </c>
      <c r="D95" s="270"/>
      <c r="E95" s="258"/>
      <c r="F95" s="262"/>
      <c r="G95" s="263"/>
    </row>
    <row r="96" spans="2:7" ht="20.100000000000001" customHeight="1">
      <c r="B96" s="267" t="s">
        <v>51</v>
      </c>
      <c r="C96" s="598" t="s">
        <v>154</v>
      </c>
      <c r="D96" s="599"/>
      <c r="E96" s="268" t="s">
        <v>53</v>
      </c>
      <c r="F96" s="600">
        <v>1520</v>
      </c>
      <c r="G96" s="601"/>
    </row>
    <row r="97" spans="2:7" ht="20.100000000000001" customHeight="1">
      <c r="B97" s="255" t="s">
        <v>54</v>
      </c>
      <c r="C97" s="256" t="s">
        <v>55</v>
      </c>
      <c r="D97" s="256" t="s">
        <v>56</v>
      </c>
      <c r="E97" s="256" t="s">
        <v>12</v>
      </c>
      <c r="F97" s="573" t="s">
        <v>57</v>
      </c>
      <c r="G97" s="574"/>
    </row>
    <row r="98" spans="2:7" ht="20.100000000000001" customHeight="1">
      <c r="B98" s="244">
        <v>1</v>
      </c>
      <c r="C98" s="245" t="s">
        <v>5</v>
      </c>
      <c r="D98" s="247">
        <v>15</v>
      </c>
      <c r="E98" s="245" t="str">
        <f>IF(D98&gt;=18,"A1",IF(D98&gt;=16,"A2",IF(D98&gt;=14,"B1",IF(D98&gt;=12,"B2",IF(D98&gt;=10,"C1",IF(D98&gt;=8,"C2",IF(D98&gt;=6.5,"D","E")))))))</f>
        <v>B1</v>
      </c>
      <c r="F98" s="575" t="s">
        <v>404</v>
      </c>
      <c r="G98" s="576"/>
    </row>
    <row r="99" spans="2:7" ht="20.100000000000001" customHeight="1">
      <c r="B99" s="244">
        <v>2</v>
      </c>
      <c r="C99" s="245" t="s">
        <v>6</v>
      </c>
      <c r="D99" s="247">
        <v>19</v>
      </c>
      <c r="E99" s="245" t="str">
        <f>IF(D99&gt;=18,"A1",IF(D99&gt;=16,"A2",IF(D99&gt;=14,"B1",IF(D99&gt;=12,"B2",IF(D99&gt;=10,"C1",IF(D99&gt;=8,"C2",IF(D99&gt;=6.5,"D","E")))))))</f>
        <v>A1</v>
      </c>
      <c r="F99" s="577"/>
      <c r="G99" s="578"/>
    </row>
    <row r="100" spans="2:7" ht="20.100000000000001" customHeight="1">
      <c r="B100" s="244">
        <v>3</v>
      </c>
      <c r="C100" s="245" t="s">
        <v>7</v>
      </c>
      <c r="D100" s="247">
        <v>20</v>
      </c>
      <c r="E100" s="245" t="str">
        <f>IF(D100&gt;=18,"A1",IF(D100&gt;=16,"A2",IF(D100&gt;=14,"B1",IF(D100&gt;=12,"B2",IF(D100&gt;=10,"C1",IF(D100&gt;=8,"C2",IF(D100&gt;=6.5,"D","E")))))))</f>
        <v>A1</v>
      </c>
      <c r="F100" s="577"/>
      <c r="G100" s="578"/>
    </row>
    <row r="101" spans="2:7" ht="20.100000000000001" customHeight="1">
      <c r="B101" s="244">
        <v>4</v>
      </c>
      <c r="C101" s="245" t="s">
        <v>8</v>
      </c>
      <c r="D101" s="247">
        <v>19.5</v>
      </c>
      <c r="E101" s="245" t="str">
        <f>IF(D101&gt;=18,"A1",IF(D101&gt;=16,"A2",IF(D101&gt;=14,"B1",IF(D101&gt;=12,"B2",IF(D101&gt;=10,"C1",IF(D101&gt;=8,"C2",IF(D101&gt;=6.5,"D","E")))))))</f>
        <v>A1</v>
      </c>
      <c r="F101" s="577"/>
      <c r="G101" s="578"/>
    </row>
    <row r="102" spans="2:7" ht="20.100000000000001" customHeight="1">
      <c r="B102" s="244">
        <v>5</v>
      </c>
      <c r="C102" s="245" t="s">
        <v>9</v>
      </c>
      <c r="D102" s="247">
        <v>18.5</v>
      </c>
      <c r="E102" s="245" t="str">
        <f>IF(D102&gt;=18,"A1",IF(D102&gt;=16,"A2",IF(D102&gt;=14,"B1",IF(D102&gt;=12,"B2",IF(D102&gt;=10,"C1",IF(D102&gt;=8,"C2",IF(D102&gt;=6.5,"D","E")))))))</f>
        <v>A1</v>
      </c>
      <c r="F102" s="577"/>
      <c r="G102" s="578"/>
    </row>
    <row r="103" spans="2:7" ht="20.100000000000001" customHeight="1">
      <c r="B103" s="248"/>
      <c r="C103" s="245" t="s">
        <v>10</v>
      </c>
      <c r="D103" s="247">
        <f>SUM(D98:D102)</f>
        <v>92</v>
      </c>
      <c r="E103" s="245" t="str">
        <f>IF(D103&gt;=91,"A1",IF(D103&gt;=81,"A2",IF(D103&gt;=71,"B1",IF(D103&gt;=61,"B2",IF(D103&gt;=51,"C1",IF(D103&gt;=41,"C2",IF(D103&gt;=33,"D","E")))))))</f>
        <v>A1</v>
      </c>
      <c r="F103" s="577"/>
      <c r="G103" s="578"/>
    </row>
    <row r="104" spans="2:7" ht="20.100000000000001" customHeight="1">
      <c r="B104" s="248"/>
      <c r="C104" s="249"/>
      <c r="D104" s="245">
        <f>(D103/100)*100</f>
        <v>92</v>
      </c>
      <c r="E104" s="249"/>
      <c r="F104" s="579"/>
      <c r="G104" s="580"/>
    </row>
    <row r="105" spans="2:7" ht="20.100000000000001" customHeight="1">
      <c r="B105" s="581" t="s">
        <v>58</v>
      </c>
      <c r="C105" s="583" t="s">
        <v>59</v>
      </c>
      <c r="D105" s="584"/>
      <c r="E105" s="583" t="s">
        <v>60</v>
      </c>
      <c r="F105" s="587"/>
      <c r="G105" s="588"/>
    </row>
    <row r="106" spans="2:7" ht="20.100000000000001" customHeight="1">
      <c r="B106" s="612"/>
      <c r="C106" s="613"/>
      <c r="D106" s="614"/>
      <c r="E106" s="613"/>
      <c r="F106" s="615"/>
      <c r="G106" s="616"/>
    </row>
    <row r="107" spans="2:7" ht="20.100000000000001" customHeight="1">
      <c r="B107" s="267"/>
      <c r="C107" s="272"/>
      <c r="D107" s="272"/>
      <c r="E107" s="272"/>
      <c r="F107" s="272"/>
      <c r="G107" s="273"/>
    </row>
    <row r="108" spans="2:7" ht="20.100000000000001" customHeight="1">
      <c r="B108" s="274"/>
      <c r="C108" s="609" t="s">
        <v>0</v>
      </c>
      <c r="D108" s="610"/>
      <c r="E108" s="610"/>
      <c r="F108" s="610"/>
      <c r="G108" s="611"/>
    </row>
    <row r="109" spans="2:7" ht="20.100000000000001" customHeight="1">
      <c r="B109" s="248"/>
      <c r="C109" s="605" t="s">
        <v>42</v>
      </c>
      <c r="D109" s="592"/>
      <c r="E109" s="592"/>
      <c r="F109" s="592"/>
      <c r="G109" s="593"/>
    </row>
    <row r="110" spans="2:7" ht="20.100000000000001" customHeight="1">
      <c r="B110" s="248"/>
      <c r="C110" s="605" t="s">
        <v>43</v>
      </c>
      <c r="D110" s="592"/>
      <c r="E110" s="592"/>
      <c r="F110" s="592"/>
      <c r="G110" s="593"/>
    </row>
    <row r="111" spans="2:7" ht="20.100000000000001" customHeight="1">
      <c r="B111" s="248"/>
      <c r="C111" s="606" t="s">
        <v>44</v>
      </c>
      <c r="D111" s="607"/>
      <c r="E111" s="607"/>
      <c r="F111" s="607"/>
      <c r="G111" s="608"/>
    </row>
    <row r="112" spans="2:7" ht="20.100000000000001" customHeight="1">
      <c r="B112" s="248"/>
      <c r="C112" s="605" t="s">
        <v>45</v>
      </c>
      <c r="D112" s="592"/>
      <c r="E112" s="592"/>
      <c r="F112" s="592"/>
      <c r="G112" s="593"/>
    </row>
    <row r="113" spans="2:7" ht="20.100000000000001" customHeight="1">
      <c r="B113" s="591" t="s">
        <v>46</v>
      </c>
      <c r="C113" s="592"/>
      <c r="D113" s="592"/>
      <c r="E113" s="592"/>
      <c r="F113" s="592"/>
      <c r="G113" s="593"/>
    </row>
    <row r="114" spans="2:7" ht="20.100000000000001" customHeight="1">
      <c r="B114" s="257" t="s">
        <v>47</v>
      </c>
      <c r="C114" s="594">
        <v>1</v>
      </c>
      <c r="D114" s="595"/>
      <c r="E114" s="258" t="s">
        <v>48</v>
      </c>
      <c r="F114" s="596">
        <v>6</v>
      </c>
      <c r="G114" s="597"/>
    </row>
    <row r="115" spans="2:7" ht="20.100000000000001" customHeight="1">
      <c r="B115" s="257" t="s">
        <v>4</v>
      </c>
      <c r="C115" s="271" t="s">
        <v>18</v>
      </c>
      <c r="D115" s="270"/>
      <c r="E115" s="258"/>
      <c r="F115" s="262"/>
      <c r="G115" s="263"/>
    </row>
    <row r="116" spans="2:7" ht="20.100000000000001" customHeight="1">
      <c r="B116" s="264" t="s">
        <v>49</v>
      </c>
      <c r="C116" s="271" t="s">
        <v>159</v>
      </c>
      <c r="D116" s="270"/>
      <c r="E116" s="258"/>
      <c r="F116" s="262"/>
      <c r="G116" s="263"/>
    </row>
    <row r="117" spans="2:7" ht="20.100000000000001" customHeight="1">
      <c r="B117" s="267" t="s">
        <v>51</v>
      </c>
      <c r="C117" s="598" t="s">
        <v>160</v>
      </c>
      <c r="D117" s="599"/>
      <c r="E117" s="268" t="s">
        <v>53</v>
      </c>
      <c r="F117" s="600">
        <v>1282</v>
      </c>
      <c r="G117" s="601"/>
    </row>
    <row r="118" spans="2:7" ht="20.100000000000001" customHeight="1">
      <c r="B118" s="255" t="s">
        <v>54</v>
      </c>
      <c r="C118" s="256" t="s">
        <v>55</v>
      </c>
      <c r="D118" s="256" t="s">
        <v>56</v>
      </c>
      <c r="E118" s="256" t="s">
        <v>12</v>
      </c>
      <c r="F118" s="573" t="s">
        <v>57</v>
      </c>
      <c r="G118" s="574"/>
    </row>
    <row r="119" spans="2:7" ht="20.100000000000001" customHeight="1">
      <c r="B119" s="244">
        <v>1</v>
      </c>
      <c r="C119" s="245" t="s">
        <v>5</v>
      </c>
      <c r="D119" s="247">
        <v>14</v>
      </c>
      <c r="E119" s="245" t="str">
        <f>IF(D119&gt;=18,"A1",IF(D119&gt;=16,"A2",IF(D119&gt;=14,"B1",IF(D119&gt;=12,"B2",IF(D119&gt;=10,"C1",IF(D119&gt;=8,"C2",IF(D119&gt;=6.5,"D","E")))))))</f>
        <v>B1</v>
      </c>
      <c r="F119" s="575" t="s">
        <v>405</v>
      </c>
      <c r="G119" s="576"/>
    </row>
    <row r="120" spans="2:7" ht="20.100000000000001" customHeight="1">
      <c r="B120" s="244">
        <v>2</v>
      </c>
      <c r="C120" s="245" t="s">
        <v>6</v>
      </c>
      <c r="D120" s="247">
        <v>16.5</v>
      </c>
      <c r="E120" s="245" t="str">
        <f>IF(D120&gt;=18,"A1",IF(D120&gt;=16,"A2",IF(D120&gt;=14,"B1",IF(D120&gt;=12,"B2",IF(D120&gt;=10,"C1",IF(D120&gt;=8,"C2",IF(D120&gt;=6.5,"D","E")))))))</f>
        <v>A2</v>
      </c>
      <c r="F120" s="577"/>
      <c r="G120" s="578"/>
    </row>
    <row r="121" spans="2:7" ht="20.100000000000001" customHeight="1">
      <c r="B121" s="244">
        <v>3</v>
      </c>
      <c r="C121" s="245" t="s">
        <v>7</v>
      </c>
      <c r="D121" s="247">
        <v>19</v>
      </c>
      <c r="E121" s="245" t="str">
        <f>IF(D121&gt;=18,"A1",IF(D121&gt;=16,"A2",IF(D121&gt;=14,"B1",IF(D121&gt;=12,"B2",IF(D121&gt;=10,"C1",IF(D121&gt;=8,"C2",IF(D121&gt;=6.5,"D","E")))))))</f>
        <v>A1</v>
      </c>
      <c r="F121" s="577"/>
      <c r="G121" s="578"/>
    </row>
    <row r="122" spans="2:7" ht="20.100000000000001" customHeight="1">
      <c r="B122" s="244">
        <v>4</v>
      </c>
      <c r="C122" s="245" t="s">
        <v>8</v>
      </c>
      <c r="D122" s="247">
        <v>17</v>
      </c>
      <c r="E122" s="245" t="str">
        <f>IF(D122&gt;=18,"A1",IF(D122&gt;=16,"A2",IF(D122&gt;=14,"B1",IF(D122&gt;=12,"B2",IF(D122&gt;=10,"C1",IF(D122&gt;=8,"C2",IF(D122&gt;=6.5,"D","E")))))))</f>
        <v>A2</v>
      </c>
      <c r="F122" s="577"/>
      <c r="G122" s="578"/>
    </row>
    <row r="123" spans="2:7" ht="20.100000000000001" customHeight="1">
      <c r="B123" s="244">
        <v>5</v>
      </c>
      <c r="C123" s="245" t="s">
        <v>9</v>
      </c>
      <c r="D123" s="247">
        <v>17</v>
      </c>
      <c r="E123" s="245" t="str">
        <f>IF(D123&gt;=18,"A1",IF(D123&gt;=16,"A2",IF(D123&gt;=14,"B1",IF(D123&gt;=12,"B2",IF(D123&gt;=10,"C1",IF(D123&gt;=8,"C2",IF(D123&gt;=6.5,"D","E")))))))</f>
        <v>A2</v>
      </c>
      <c r="F123" s="577"/>
      <c r="G123" s="578"/>
    </row>
    <row r="124" spans="2:7" ht="20.100000000000001" customHeight="1">
      <c r="B124" s="248"/>
      <c r="C124" s="245" t="s">
        <v>10</v>
      </c>
      <c r="D124" s="247">
        <f>SUM(D119:D123)</f>
        <v>83.5</v>
      </c>
      <c r="E124" s="245" t="str">
        <f>IF(D124&gt;=91,"A1",IF(D124&gt;=81,"A2",IF(D124&gt;=71,"B1",IF(D124&gt;=61,"B2",IF(D124&gt;=51,"C1",IF(D124&gt;=41,"C2",IF(D124&gt;=33,"D","E")))))))</f>
        <v>A2</v>
      </c>
      <c r="F124" s="577"/>
      <c r="G124" s="578"/>
    </row>
    <row r="125" spans="2:7" ht="20.100000000000001" customHeight="1">
      <c r="B125" s="248"/>
      <c r="C125" s="249"/>
      <c r="D125" s="245">
        <f>(D124/100)*100</f>
        <v>83.5</v>
      </c>
      <c r="E125" s="249"/>
      <c r="F125" s="579"/>
      <c r="G125" s="580"/>
    </row>
    <row r="126" spans="2:7" ht="20.100000000000001" customHeight="1">
      <c r="B126" s="581" t="s">
        <v>58</v>
      </c>
      <c r="C126" s="583" t="s">
        <v>59</v>
      </c>
      <c r="D126" s="584"/>
      <c r="E126" s="583" t="s">
        <v>60</v>
      </c>
      <c r="F126" s="587"/>
      <c r="G126" s="588"/>
    </row>
    <row r="127" spans="2:7" ht="20.100000000000001" customHeight="1">
      <c r="B127" s="612"/>
      <c r="C127" s="613"/>
      <c r="D127" s="614"/>
      <c r="E127" s="613"/>
      <c r="F127" s="615"/>
      <c r="G127" s="616"/>
    </row>
    <row r="128" spans="2:7" ht="20.100000000000001" customHeight="1" thickBot="1">
      <c r="B128" s="275"/>
      <c r="C128" s="276"/>
      <c r="D128" s="276"/>
      <c r="E128" s="276"/>
      <c r="F128" s="276"/>
      <c r="G128" s="277"/>
    </row>
    <row r="129" spans="2:7" ht="20.100000000000001" customHeight="1" thickBot="1"/>
    <row r="130" spans="2:7" ht="20.100000000000001" customHeight="1">
      <c r="B130" s="251"/>
      <c r="C130" s="602" t="s">
        <v>0</v>
      </c>
      <c r="D130" s="603"/>
      <c r="E130" s="603"/>
      <c r="F130" s="603"/>
      <c r="G130" s="604"/>
    </row>
    <row r="131" spans="2:7" ht="20.100000000000001" customHeight="1">
      <c r="B131" s="248"/>
      <c r="C131" s="605" t="s">
        <v>42</v>
      </c>
      <c r="D131" s="592"/>
      <c r="E131" s="592"/>
      <c r="F131" s="592"/>
      <c r="G131" s="593"/>
    </row>
    <row r="132" spans="2:7" ht="20.100000000000001" customHeight="1">
      <c r="B132" s="248"/>
      <c r="C132" s="605" t="s">
        <v>43</v>
      </c>
      <c r="D132" s="592"/>
      <c r="E132" s="592"/>
      <c r="F132" s="592"/>
      <c r="G132" s="593"/>
    </row>
    <row r="133" spans="2:7" ht="20.100000000000001" customHeight="1">
      <c r="B133" s="248"/>
      <c r="C133" s="606" t="s">
        <v>44</v>
      </c>
      <c r="D133" s="607"/>
      <c r="E133" s="607"/>
      <c r="F133" s="607"/>
      <c r="G133" s="608"/>
    </row>
    <row r="134" spans="2:7" ht="20.100000000000001" customHeight="1">
      <c r="B134" s="248"/>
      <c r="C134" s="605" t="s">
        <v>45</v>
      </c>
      <c r="D134" s="592"/>
      <c r="E134" s="592"/>
      <c r="F134" s="592"/>
      <c r="G134" s="593"/>
    </row>
    <row r="135" spans="2:7" ht="20.100000000000001" customHeight="1">
      <c r="B135" s="591" t="s">
        <v>46</v>
      </c>
      <c r="C135" s="592"/>
      <c r="D135" s="592"/>
      <c r="E135" s="592"/>
      <c r="F135" s="592"/>
      <c r="G135" s="593"/>
    </row>
    <row r="136" spans="2:7" ht="20.100000000000001" customHeight="1">
      <c r="B136" s="257" t="s">
        <v>47</v>
      </c>
      <c r="C136" s="594">
        <v>1</v>
      </c>
      <c r="D136" s="595"/>
      <c r="E136" s="258" t="s">
        <v>48</v>
      </c>
      <c r="F136" s="596">
        <v>7</v>
      </c>
      <c r="G136" s="597"/>
    </row>
    <row r="137" spans="2:7" ht="20.100000000000001" customHeight="1">
      <c r="B137" s="257" t="s">
        <v>4</v>
      </c>
      <c r="C137" s="271" t="s">
        <v>19</v>
      </c>
      <c r="D137" s="270"/>
      <c r="E137" s="258"/>
      <c r="F137" s="262"/>
      <c r="G137" s="263"/>
    </row>
    <row r="138" spans="2:7" ht="20.100000000000001" customHeight="1">
      <c r="B138" s="264" t="s">
        <v>49</v>
      </c>
      <c r="C138" s="271" t="s">
        <v>163</v>
      </c>
      <c r="D138" s="270"/>
      <c r="E138" s="258"/>
      <c r="F138" s="262"/>
      <c r="G138" s="263"/>
    </row>
    <row r="139" spans="2:7" ht="20.100000000000001" customHeight="1">
      <c r="B139" s="267" t="s">
        <v>51</v>
      </c>
      <c r="C139" s="598" t="s">
        <v>164</v>
      </c>
      <c r="D139" s="599"/>
      <c r="E139" s="268" t="s">
        <v>53</v>
      </c>
      <c r="F139" s="600">
        <v>1459</v>
      </c>
      <c r="G139" s="601"/>
    </row>
    <row r="140" spans="2:7" ht="20.100000000000001" customHeight="1">
      <c r="B140" s="255" t="s">
        <v>54</v>
      </c>
      <c r="C140" s="256" t="s">
        <v>55</v>
      </c>
      <c r="D140" s="256" t="s">
        <v>56</v>
      </c>
      <c r="E140" s="256" t="s">
        <v>12</v>
      </c>
      <c r="F140" s="573" t="s">
        <v>57</v>
      </c>
      <c r="G140" s="574"/>
    </row>
    <row r="141" spans="2:7" ht="20.100000000000001" customHeight="1">
      <c r="B141" s="244">
        <v>1</v>
      </c>
      <c r="C141" s="245" t="s">
        <v>5</v>
      </c>
      <c r="D141" s="247">
        <v>15.5</v>
      </c>
      <c r="E141" s="245" t="str">
        <f>IF(D141&gt;=18,"A1",IF(D141&gt;=16,"A2",IF(D141&gt;=14,"B1",IF(D141&gt;=12,"B2",IF(D141&gt;=10,"C1",IF(D141&gt;=8,"C2",IF(D141&gt;=6.5,"D","E")))))))</f>
        <v>B1</v>
      </c>
      <c r="F141" s="575" t="s">
        <v>404</v>
      </c>
      <c r="G141" s="576"/>
    </row>
    <row r="142" spans="2:7" ht="20.100000000000001" customHeight="1">
      <c r="B142" s="244">
        <v>2</v>
      </c>
      <c r="C142" s="245" t="s">
        <v>6</v>
      </c>
      <c r="D142" s="247">
        <v>20</v>
      </c>
      <c r="E142" s="245" t="str">
        <f>IF(D142&gt;=18,"A1",IF(D142&gt;=16,"A2",IF(D142&gt;=14,"B1",IF(D142&gt;=12,"B2",IF(D142&gt;=10,"C1",IF(D142&gt;=8,"C2",IF(D142&gt;=6.5,"D","E")))))))</f>
        <v>A1</v>
      </c>
      <c r="F142" s="577"/>
      <c r="G142" s="578"/>
    </row>
    <row r="143" spans="2:7" ht="20.100000000000001" customHeight="1">
      <c r="B143" s="244">
        <v>3</v>
      </c>
      <c r="C143" s="245" t="s">
        <v>7</v>
      </c>
      <c r="D143" s="247">
        <v>20</v>
      </c>
      <c r="E143" s="245" t="str">
        <f>IF(D143&gt;=18,"A1",IF(D143&gt;=16,"A2",IF(D143&gt;=14,"B1",IF(D143&gt;=12,"B2",IF(D143&gt;=10,"C1",IF(D143&gt;=8,"C2",IF(D143&gt;=6.5,"D","E")))))))</f>
        <v>A1</v>
      </c>
      <c r="F143" s="577"/>
      <c r="G143" s="578"/>
    </row>
    <row r="144" spans="2:7" ht="20.100000000000001" customHeight="1">
      <c r="B144" s="244">
        <v>4</v>
      </c>
      <c r="C144" s="245" t="s">
        <v>8</v>
      </c>
      <c r="D144" s="247">
        <v>18.5</v>
      </c>
      <c r="E144" s="245" t="str">
        <f>IF(D144&gt;=18,"A1",IF(D144&gt;=16,"A2",IF(D144&gt;=14,"B1",IF(D144&gt;=12,"B2",IF(D144&gt;=10,"C1",IF(D144&gt;=8,"C2",IF(D144&gt;=6.5,"D","E")))))))</f>
        <v>A1</v>
      </c>
      <c r="F144" s="577"/>
      <c r="G144" s="578"/>
    </row>
    <row r="145" spans="2:7" ht="20.100000000000001" customHeight="1">
      <c r="B145" s="244">
        <v>5</v>
      </c>
      <c r="C145" s="245" t="s">
        <v>9</v>
      </c>
      <c r="D145" s="247">
        <v>20</v>
      </c>
      <c r="E145" s="245" t="str">
        <f>IF(D145&gt;=18,"A1",IF(D145&gt;=16,"A2",IF(D145&gt;=14,"B1",IF(D145&gt;=12,"B2",IF(D145&gt;=10,"C1",IF(D145&gt;=8,"C2",IF(D145&gt;=6.5,"D","E")))))))</f>
        <v>A1</v>
      </c>
      <c r="F145" s="577"/>
      <c r="G145" s="578"/>
    </row>
    <row r="146" spans="2:7" ht="20.100000000000001" customHeight="1">
      <c r="B146" s="248"/>
      <c r="C146" s="245" t="s">
        <v>10</v>
      </c>
      <c r="D146" s="247">
        <f>SUM(D141:D145)</f>
        <v>94</v>
      </c>
      <c r="E146" s="245" t="str">
        <f>IF(D146&gt;=91,"A1",IF(D146&gt;=81,"A2",IF(D146&gt;=71,"B1",IF(D146&gt;=61,"B2",IF(D146&gt;=51,"C1",IF(D146&gt;=41,"C2",IF(D146&gt;=33,"D","E")))))))</f>
        <v>A1</v>
      </c>
      <c r="F146" s="577"/>
      <c r="G146" s="578"/>
    </row>
    <row r="147" spans="2:7" ht="20.100000000000001" customHeight="1">
      <c r="B147" s="248"/>
      <c r="C147" s="249"/>
      <c r="D147" s="245">
        <f>(D146/100)*100</f>
        <v>94</v>
      </c>
      <c r="E147" s="249"/>
      <c r="F147" s="579"/>
      <c r="G147" s="580"/>
    </row>
    <row r="148" spans="2:7" ht="20.100000000000001" customHeight="1">
      <c r="B148" s="581" t="s">
        <v>58</v>
      </c>
      <c r="C148" s="583" t="s">
        <v>59</v>
      </c>
      <c r="D148" s="584"/>
      <c r="E148" s="583" t="s">
        <v>60</v>
      </c>
      <c r="F148" s="587"/>
      <c r="G148" s="588"/>
    </row>
    <row r="149" spans="2:7" ht="20.100000000000001" customHeight="1">
      <c r="B149" s="612"/>
      <c r="C149" s="613"/>
      <c r="D149" s="614"/>
      <c r="E149" s="613"/>
      <c r="F149" s="615"/>
      <c r="G149" s="616"/>
    </row>
    <row r="150" spans="2:7" ht="20.100000000000001" customHeight="1">
      <c r="B150" s="267"/>
      <c r="C150" s="272"/>
      <c r="D150" s="272"/>
      <c r="E150" s="272"/>
      <c r="F150" s="272"/>
      <c r="G150" s="273"/>
    </row>
    <row r="151" spans="2:7" ht="20.100000000000001" customHeight="1">
      <c r="B151" s="267"/>
      <c r="C151" s="272"/>
      <c r="D151" s="272"/>
      <c r="E151" s="272"/>
      <c r="F151" s="272"/>
      <c r="G151" s="273"/>
    </row>
    <row r="152" spans="2:7" ht="20.100000000000001" customHeight="1">
      <c r="B152" s="274"/>
      <c r="C152" s="609" t="s">
        <v>0</v>
      </c>
      <c r="D152" s="610"/>
      <c r="E152" s="610"/>
      <c r="F152" s="610"/>
      <c r="G152" s="611"/>
    </row>
    <row r="153" spans="2:7" ht="20.100000000000001" customHeight="1">
      <c r="B153" s="248"/>
      <c r="C153" s="605" t="s">
        <v>42</v>
      </c>
      <c r="D153" s="592"/>
      <c r="E153" s="592"/>
      <c r="F153" s="592"/>
      <c r="G153" s="593"/>
    </row>
    <row r="154" spans="2:7" ht="20.100000000000001" customHeight="1">
      <c r="B154" s="248"/>
      <c r="C154" s="605" t="s">
        <v>43</v>
      </c>
      <c r="D154" s="592"/>
      <c r="E154" s="592"/>
      <c r="F154" s="592"/>
      <c r="G154" s="593"/>
    </row>
    <row r="155" spans="2:7" ht="20.100000000000001" customHeight="1">
      <c r="B155" s="248"/>
      <c r="C155" s="606" t="s">
        <v>44</v>
      </c>
      <c r="D155" s="607"/>
      <c r="E155" s="607"/>
      <c r="F155" s="607"/>
      <c r="G155" s="608"/>
    </row>
    <row r="156" spans="2:7" ht="20.100000000000001" customHeight="1">
      <c r="B156" s="248"/>
      <c r="C156" s="605" t="s">
        <v>45</v>
      </c>
      <c r="D156" s="592"/>
      <c r="E156" s="592"/>
      <c r="F156" s="592"/>
      <c r="G156" s="593"/>
    </row>
    <row r="157" spans="2:7" ht="20.100000000000001" customHeight="1">
      <c r="B157" s="591" t="s">
        <v>46</v>
      </c>
      <c r="C157" s="592"/>
      <c r="D157" s="592"/>
      <c r="E157" s="592"/>
      <c r="F157" s="592"/>
      <c r="G157" s="593"/>
    </row>
    <row r="158" spans="2:7" ht="20.100000000000001" customHeight="1">
      <c r="B158" s="257" t="s">
        <v>47</v>
      </c>
      <c r="C158" s="594">
        <v>1</v>
      </c>
      <c r="D158" s="595"/>
      <c r="E158" s="258" t="s">
        <v>48</v>
      </c>
      <c r="F158" s="596">
        <v>8</v>
      </c>
      <c r="G158" s="597"/>
    </row>
    <row r="159" spans="2:7" ht="20.100000000000001" customHeight="1">
      <c r="B159" s="257" t="s">
        <v>4</v>
      </c>
      <c r="C159" s="271" t="s">
        <v>20</v>
      </c>
      <c r="D159" s="270"/>
      <c r="E159" s="258"/>
      <c r="F159" s="262"/>
      <c r="G159" s="263"/>
    </row>
    <row r="160" spans="2:7" ht="20.100000000000001" customHeight="1">
      <c r="B160" s="264" t="s">
        <v>49</v>
      </c>
      <c r="C160" s="271" t="s">
        <v>167</v>
      </c>
      <c r="D160" s="270"/>
      <c r="E160" s="258"/>
      <c r="F160" s="262"/>
      <c r="G160" s="263"/>
    </row>
    <row r="161" spans="2:7" ht="20.100000000000001" customHeight="1">
      <c r="B161" s="267" t="s">
        <v>51</v>
      </c>
      <c r="C161" s="598" t="s">
        <v>168</v>
      </c>
      <c r="D161" s="599"/>
      <c r="E161" s="268" t="s">
        <v>53</v>
      </c>
      <c r="F161" s="600">
        <v>1521</v>
      </c>
      <c r="G161" s="601"/>
    </row>
    <row r="162" spans="2:7" ht="20.100000000000001" customHeight="1">
      <c r="B162" s="255" t="s">
        <v>54</v>
      </c>
      <c r="C162" s="256" t="s">
        <v>55</v>
      </c>
      <c r="D162" s="256" t="s">
        <v>56</v>
      </c>
      <c r="E162" s="256" t="s">
        <v>12</v>
      </c>
      <c r="F162" s="573" t="s">
        <v>57</v>
      </c>
      <c r="G162" s="574"/>
    </row>
    <row r="163" spans="2:7" ht="20.100000000000001" customHeight="1">
      <c r="B163" s="244">
        <v>1</v>
      </c>
      <c r="C163" s="245" t="s">
        <v>5</v>
      </c>
      <c r="D163" s="247">
        <v>16.5</v>
      </c>
      <c r="E163" s="245" t="str">
        <f>IF(D163&gt;=18,"A1",IF(D163&gt;=16,"A2",IF(D163&gt;=14,"B1",IF(D163&gt;=12,"B2",IF(D163&gt;=10,"C1",IF(D163&gt;=8,"C2",IF(D163&gt;=6.5,"D","E")))))))</f>
        <v>A2</v>
      </c>
      <c r="F163" s="575" t="s">
        <v>404</v>
      </c>
      <c r="G163" s="576"/>
    </row>
    <row r="164" spans="2:7" ht="20.100000000000001" customHeight="1">
      <c r="B164" s="244">
        <v>2</v>
      </c>
      <c r="C164" s="245" t="s">
        <v>6</v>
      </c>
      <c r="D164" s="247">
        <v>19.5</v>
      </c>
      <c r="E164" s="245" t="str">
        <f>IF(D164&gt;=18,"A1",IF(D164&gt;=16,"A2",IF(D164&gt;=14,"B1",IF(D164&gt;=12,"B2",IF(D164&gt;=10,"C1",IF(D164&gt;=8,"C2",IF(D164&gt;=6.5,"D","E")))))))</f>
        <v>A1</v>
      </c>
      <c r="F164" s="577"/>
      <c r="G164" s="578"/>
    </row>
    <row r="165" spans="2:7" ht="20.100000000000001" customHeight="1">
      <c r="B165" s="244">
        <v>3</v>
      </c>
      <c r="C165" s="245" t="s">
        <v>7</v>
      </c>
      <c r="D165" s="247">
        <v>19.5</v>
      </c>
      <c r="E165" s="245" t="str">
        <f>IF(D165&gt;=18,"A1",IF(D165&gt;=16,"A2",IF(D165&gt;=14,"B1",IF(D165&gt;=12,"B2",IF(D165&gt;=10,"C1",IF(D165&gt;=8,"C2",IF(D165&gt;=6.5,"D","E")))))))</f>
        <v>A1</v>
      </c>
      <c r="F165" s="577"/>
      <c r="G165" s="578"/>
    </row>
    <row r="166" spans="2:7" ht="20.100000000000001" customHeight="1">
      <c r="B166" s="244">
        <v>4</v>
      </c>
      <c r="C166" s="245" t="s">
        <v>8</v>
      </c>
      <c r="D166" s="247">
        <v>19</v>
      </c>
      <c r="E166" s="245" t="str">
        <f>IF(D166&gt;=18,"A1",IF(D166&gt;=16,"A2",IF(D166&gt;=14,"B1",IF(D166&gt;=12,"B2",IF(D166&gt;=10,"C1",IF(D166&gt;=8,"C2",IF(D166&gt;=6.5,"D","E")))))))</f>
        <v>A1</v>
      </c>
      <c r="F166" s="577"/>
      <c r="G166" s="578"/>
    </row>
    <row r="167" spans="2:7" ht="20.100000000000001" customHeight="1">
      <c r="B167" s="244">
        <v>5</v>
      </c>
      <c r="C167" s="245" t="s">
        <v>9</v>
      </c>
      <c r="D167" s="247">
        <v>19</v>
      </c>
      <c r="E167" s="245" t="str">
        <f>IF(D167&gt;=18,"A1",IF(D167&gt;=16,"A2",IF(D167&gt;=14,"B1",IF(D167&gt;=12,"B2",IF(D167&gt;=10,"C1",IF(D167&gt;=8,"C2",IF(D167&gt;=6.5,"D","E")))))))</f>
        <v>A1</v>
      </c>
      <c r="F167" s="577"/>
      <c r="G167" s="578"/>
    </row>
    <row r="168" spans="2:7" ht="20.100000000000001" customHeight="1">
      <c r="B168" s="248"/>
      <c r="C168" s="245" t="s">
        <v>10</v>
      </c>
      <c r="D168" s="247">
        <f>SUM(D163:D167)</f>
        <v>93.5</v>
      </c>
      <c r="E168" s="245" t="str">
        <f>IF(D168&gt;=91,"A1",IF(D168&gt;=81,"A2",IF(D168&gt;=71,"B1",IF(D168&gt;=61,"B2",IF(D168&gt;=51,"C1",IF(D168&gt;=41,"C2",IF(D168&gt;=33,"D","E")))))))</f>
        <v>A1</v>
      </c>
      <c r="F168" s="577"/>
      <c r="G168" s="578"/>
    </row>
    <row r="169" spans="2:7" ht="20.100000000000001" customHeight="1">
      <c r="B169" s="248"/>
      <c r="C169" s="249"/>
      <c r="D169" s="245">
        <f>(D168/100)*100</f>
        <v>93.5</v>
      </c>
      <c r="E169" s="249"/>
      <c r="F169" s="579"/>
      <c r="G169" s="580"/>
    </row>
    <row r="170" spans="2:7" ht="20.100000000000001" customHeight="1">
      <c r="B170" s="581" t="s">
        <v>58</v>
      </c>
      <c r="C170" s="583" t="s">
        <v>59</v>
      </c>
      <c r="D170" s="584"/>
      <c r="E170" s="583" t="s">
        <v>60</v>
      </c>
      <c r="F170" s="587"/>
      <c r="G170" s="588"/>
    </row>
    <row r="171" spans="2:7" ht="20.100000000000001" customHeight="1" thickBot="1">
      <c r="B171" s="582"/>
      <c r="C171" s="585"/>
      <c r="D171" s="586"/>
      <c r="E171" s="585"/>
      <c r="F171" s="589"/>
      <c r="G171" s="590"/>
    </row>
    <row r="172" spans="2:7" ht="20.100000000000001" customHeight="1" thickBot="1"/>
    <row r="173" spans="2:7" ht="20.100000000000001" customHeight="1">
      <c r="B173" s="251"/>
      <c r="C173" s="602" t="s">
        <v>0</v>
      </c>
      <c r="D173" s="603"/>
      <c r="E173" s="603"/>
      <c r="F173" s="603"/>
      <c r="G173" s="604"/>
    </row>
    <row r="174" spans="2:7" ht="20.100000000000001" customHeight="1">
      <c r="B174" s="248"/>
      <c r="C174" s="605" t="s">
        <v>42</v>
      </c>
      <c r="D174" s="592"/>
      <c r="E174" s="592"/>
      <c r="F174" s="592"/>
      <c r="G174" s="593"/>
    </row>
    <row r="175" spans="2:7" ht="20.100000000000001" customHeight="1">
      <c r="B175" s="248"/>
      <c r="C175" s="605" t="s">
        <v>43</v>
      </c>
      <c r="D175" s="592"/>
      <c r="E175" s="592"/>
      <c r="F175" s="592"/>
      <c r="G175" s="593"/>
    </row>
    <row r="176" spans="2:7" ht="20.100000000000001" customHeight="1">
      <c r="B176" s="248"/>
      <c r="C176" s="606" t="s">
        <v>44</v>
      </c>
      <c r="D176" s="607"/>
      <c r="E176" s="607"/>
      <c r="F176" s="607"/>
      <c r="G176" s="608"/>
    </row>
    <row r="177" spans="2:7" ht="20.100000000000001" customHeight="1">
      <c r="B177" s="248"/>
      <c r="C177" s="605" t="s">
        <v>45</v>
      </c>
      <c r="D177" s="592"/>
      <c r="E177" s="592"/>
      <c r="F177" s="592"/>
      <c r="G177" s="593"/>
    </row>
    <row r="178" spans="2:7" ht="20.100000000000001" customHeight="1">
      <c r="B178" s="591" t="s">
        <v>46</v>
      </c>
      <c r="C178" s="592"/>
      <c r="D178" s="592"/>
      <c r="E178" s="592"/>
      <c r="F178" s="592"/>
      <c r="G178" s="593"/>
    </row>
    <row r="179" spans="2:7" ht="20.100000000000001" customHeight="1">
      <c r="B179" s="257" t="s">
        <v>47</v>
      </c>
      <c r="C179" s="594">
        <v>1</v>
      </c>
      <c r="D179" s="595"/>
      <c r="E179" s="258" t="s">
        <v>48</v>
      </c>
      <c r="F179" s="596">
        <v>9</v>
      </c>
      <c r="G179" s="597"/>
    </row>
    <row r="180" spans="2:7" ht="20.100000000000001" customHeight="1">
      <c r="B180" s="257" t="s">
        <v>4</v>
      </c>
      <c r="C180" s="271" t="s">
        <v>21</v>
      </c>
      <c r="D180" s="270"/>
      <c r="E180" s="258"/>
      <c r="F180" s="262"/>
      <c r="G180" s="263"/>
    </row>
    <row r="181" spans="2:7" ht="20.100000000000001" customHeight="1">
      <c r="B181" s="264" t="s">
        <v>49</v>
      </c>
      <c r="C181" s="271" t="s">
        <v>171</v>
      </c>
      <c r="D181" s="270"/>
      <c r="E181" s="258"/>
      <c r="F181" s="262"/>
      <c r="G181" s="263"/>
    </row>
    <row r="182" spans="2:7" ht="20.100000000000001" customHeight="1">
      <c r="B182" s="267" t="s">
        <v>51</v>
      </c>
      <c r="C182" s="598" t="s">
        <v>172</v>
      </c>
      <c r="D182" s="599"/>
      <c r="E182" s="268" t="s">
        <v>53</v>
      </c>
      <c r="F182" s="600">
        <v>1276</v>
      </c>
      <c r="G182" s="601"/>
    </row>
    <row r="183" spans="2:7" ht="20.100000000000001" customHeight="1">
      <c r="B183" s="255" t="s">
        <v>54</v>
      </c>
      <c r="C183" s="256" t="s">
        <v>55</v>
      </c>
      <c r="D183" s="256" t="s">
        <v>56</v>
      </c>
      <c r="E183" s="256" t="s">
        <v>12</v>
      </c>
      <c r="F183" s="573" t="s">
        <v>57</v>
      </c>
      <c r="G183" s="574"/>
    </row>
    <row r="184" spans="2:7" ht="20.100000000000001" customHeight="1">
      <c r="B184" s="244">
        <v>1</v>
      </c>
      <c r="C184" s="245" t="s">
        <v>5</v>
      </c>
      <c r="D184" s="247">
        <v>10</v>
      </c>
      <c r="E184" s="245" t="str">
        <f>IF(D184&gt;=18,"A1",IF(D184&gt;=16,"A2",IF(D184&gt;=14,"B1",IF(D184&gt;=12,"B2",IF(D184&gt;=10,"C1",IF(D184&gt;=8,"C2",IF(D184&gt;=6.5,"D","E")))))))</f>
        <v>C1</v>
      </c>
      <c r="F184" s="575" t="s">
        <v>406</v>
      </c>
      <c r="G184" s="576"/>
    </row>
    <row r="185" spans="2:7" ht="20.100000000000001" customHeight="1">
      <c r="B185" s="244">
        <v>2</v>
      </c>
      <c r="C185" s="245" t="s">
        <v>6</v>
      </c>
      <c r="D185" s="247">
        <v>12</v>
      </c>
      <c r="E185" s="245" t="str">
        <f>IF(D185&gt;=18,"A1",IF(D185&gt;=16,"A2",IF(D185&gt;=14,"B1",IF(D185&gt;=12,"B2",IF(D185&gt;=10,"C1",IF(D185&gt;=8,"C2",IF(D185&gt;=6.5,"D","E")))))))</f>
        <v>B2</v>
      </c>
      <c r="F185" s="577"/>
      <c r="G185" s="578"/>
    </row>
    <row r="186" spans="2:7" ht="20.100000000000001" customHeight="1">
      <c r="B186" s="244">
        <v>3</v>
      </c>
      <c r="C186" s="245" t="s">
        <v>7</v>
      </c>
      <c r="D186" s="247">
        <v>19</v>
      </c>
      <c r="E186" s="245" t="str">
        <f>IF(D186&gt;=18,"A1",IF(D186&gt;=16,"A2",IF(D186&gt;=14,"B1",IF(D186&gt;=12,"B2",IF(D186&gt;=10,"C1",IF(D186&gt;=8,"C2",IF(D186&gt;=6.5,"D","E")))))))</f>
        <v>A1</v>
      </c>
      <c r="F186" s="577"/>
      <c r="G186" s="578"/>
    </row>
    <row r="187" spans="2:7" ht="20.100000000000001" customHeight="1">
      <c r="B187" s="244">
        <v>4</v>
      </c>
      <c r="C187" s="245" t="s">
        <v>8</v>
      </c>
      <c r="D187" s="247">
        <v>11</v>
      </c>
      <c r="E187" s="245" t="str">
        <f>IF(D187&gt;=18,"A1",IF(D187&gt;=16,"A2",IF(D187&gt;=14,"B1",IF(D187&gt;=12,"B2",IF(D187&gt;=10,"C1",IF(D187&gt;=8,"C2",IF(D187&gt;=6.5,"D","E")))))))</f>
        <v>C1</v>
      </c>
      <c r="F187" s="577"/>
      <c r="G187" s="578"/>
    </row>
    <row r="188" spans="2:7" ht="20.100000000000001" customHeight="1">
      <c r="B188" s="244">
        <v>5</v>
      </c>
      <c r="C188" s="245" t="s">
        <v>9</v>
      </c>
      <c r="D188" s="247">
        <v>15</v>
      </c>
      <c r="E188" s="245" t="str">
        <f>IF(D188&gt;=18,"A1",IF(D188&gt;=16,"A2",IF(D188&gt;=14,"B1",IF(D188&gt;=12,"B2",IF(D188&gt;=10,"C1",IF(D188&gt;=8,"C2",IF(D188&gt;=6.5,"D","E")))))))</f>
        <v>B1</v>
      </c>
      <c r="F188" s="577"/>
      <c r="G188" s="578"/>
    </row>
    <row r="189" spans="2:7" ht="20.100000000000001" customHeight="1">
      <c r="B189" s="248"/>
      <c r="C189" s="245" t="s">
        <v>10</v>
      </c>
      <c r="D189" s="247">
        <f>SUM(D184:D188)</f>
        <v>67</v>
      </c>
      <c r="E189" s="245" t="str">
        <f>IF(D189&gt;=91,"A1",IF(D189&gt;=81,"A2",IF(D189&gt;=71,"B1",IF(D189&gt;=61,"B2",IF(D189&gt;=51,"C1",IF(D189&gt;=41,"C2",IF(D189&gt;=33,"D","E")))))))</f>
        <v>B2</v>
      </c>
      <c r="F189" s="577"/>
      <c r="G189" s="578"/>
    </row>
    <row r="190" spans="2:7" ht="20.100000000000001" customHeight="1">
      <c r="B190" s="248"/>
      <c r="C190" s="249"/>
      <c r="D190" s="245">
        <f>(D189/100)*100</f>
        <v>67</v>
      </c>
      <c r="E190" s="249"/>
      <c r="F190" s="579"/>
      <c r="G190" s="580"/>
    </row>
    <row r="191" spans="2:7" ht="20.100000000000001" customHeight="1">
      <c r="B191" s="581" t="s">
        <v>58</v>
      </c>
      <c r="C191" s="583" t="s">
        <v>59</v>
      </c>
      <c r="D191" s="584"/>
      <c r="E191" s="583" t="s">
        <v>60</v>
      </c>
      <c r="F191" s="587"/>
      <c r="G191" s="588"/>
    </row>
    <row r="192" spans="2:7" ht="20.100000000000001" customHeight="1">
      <c r="B192" s="612"/>
      <c r="C192" s="613"/>
      <c r="D192" s="614"/>
      <c r="E192" s="613"/>
      <c r="F192" s="615"/>
      <c r="G192" s="616"/>
    </row>
    <row r="193" spans="2:7" ht="20.100000000000001" customHeight="1">
      <c r="B193" s="267"/>
      <c r="C193" s="272"/>
      <c r="D193" s="272"/>
      <c r="E193" s="272"/>
      <c r="F193" s="272"/>
      <c r="G193" s="273"/>
    </row>
    <row r="194" spans="2:7" ht="20.100000000000001" customHeight="1" thickBot="1">
      <c r="B194" s="267"/>
      <c r="C194" s="272"/>
      <c r="D194" s="272"/>
      <c r="E194" s="272"/>
      <c r="F194" s="272"/>
      <c r="G194" s="273"/>
    </row>
    <row r="195" spans="2:7" ht="20.100000000000001" customHeight="1">
      <c r="B195" s="251"/>
      <c r="C195" s="602" t="s">
        <v>0</v>
      </c>
      <c r="D195" s="603"/>
      <c r="E195" s="603"/>
      <c r="F195" s="603"/>
      <c r="G195" s="604"/>
    </row>
    <row r="196" spans="2:7" ht="20.100000000000001" customHeight="1">
      <c r="B196" s="248"/>
      <c r="C196" s="605" t="s">
        <v>42</v>
      </c>
      <c r="D196" s="592"/>
      <c r="E196" s="592"/>
      <c r="F196" s="592"/>
      <c r="G196" s="593"/>
    </row>
    <row r="197" spans="2:7" ht="20.100000000000001" customHeight="1">
      <c r="B197" s="248"/>
      <c r="C197" s="605" t="s">
        <v>43</v>
      </c>
      <c r="D197" s="592"/>
      <c r="E197" s="592"/>
      <c r="F197" s="592"/>
      <c r="G197" s="593"/>
    </row>
    <row r="198" spans="2:7" ht="20.100000000000001" customHeight="1">
      <c r="B198" s="248"/>
      <c r="C198" s="606" t="s">
        <v>44</v>
      </c>
      <c r="D198" s="607"/>
      <c r="E198" s="607"/>
      <c r="F198" s="607"/>
      <c r="G198" s="608"/>
    </row>
    <row r="199" spans="2:7" ht="20.100000000000001" customHeight="1">
      <c r="B199" s="248"/>
      <c r="C199" s="605" t="s">
        <v>45</v>
      </c>
      <c r="D199" s="592"/>
      <c r="E199" s="592"/>
      <c r="F199" s="592"/>
      <c r="G199" s="593"/>
    </row>
    <row r="200" spans="2:7" ht="20.100000000000001" customHeight="1">
      <c r="B200" s="591" t="s">
        <v>46</v>
      </c>
      <c r="C200" s="592"/>
      <c r="D200" s="592"/>
      <c r="E200" s="592"/>
      <c r="F200" s="592"/>
      <c r="G200" s="593"/>
    </row>
    <row r="201" spans="2:7" ht="20.100000000000001" customHeight="1">
      <c r="B201" s="257" t="s">
        <v>47</v>
      </c>
      <c r="C201" s="594">
        <v>1</v>
      </c>
      <c r="D201" s="595"/>
      <c r="E201" s="258" t="s">
        <v>48</v>
      </c>
      <c r="F201" s="596">
        <v>10</v>
      </c>
      <c r="G201" s="597"/>
    </row>
    <row r="202" spans="2:7" ht="20.100000000000001" customHeight="1">
      <c r="B202" s="257" t="s">
        <v>4</v>
      </c>
      <c r="C202" s="271" t="s">
        <v>175</v>
      </c>
      <c r="D202" s="270"/>
      <c r="E202" s="258"/>
      <c r="F202" s="262"/>
      <c r="G202" s="263"/>
    </row>
    <row r="203" spans="2:7" ht="20.100000000000001" customHeight="1">
      <c r="B203" s="264" t="s">
        <v>49</v>
      </c>
      <c r="C203" s="271" t="s">
        <v>176</v>
      </c>
      <c r="D203" s="270"/>
      <c r="E203" s="258"/>
      <c r="F203" s="262"/>
      <c r="G203" s="263"/>
    </row>
    <row r="204" spans="2:7" ht="20.100000000000001" customHeight="1">
      <c r="B204" s="267" t="s">
        <v>51</v>
      </c>
      <c r="C204" s="598" t="s">
        <v>177</v>
      </c>
      <c r="D204" s="599"/>
      <c r="E204" s="268" t="s">
        <v>53</v>
      </c>
      <c r="F204" s="600">
        <v>1495</v>
      </c>
      <c r="G204" s="601"/>
    </row>
    <row r="205" spans="2:7" ht="20.100000000000001" customHeight="1">
      <c r="B205" s="255" t="s">
        <v>54</v>
      </c>
      <c r="C205" s="256" t="s">
        <v>55</v>
      </c>
      <c r="D205" s="256" t="s">
        <v>56</v>
      </c>
      <c r="E205" s="256" t="s">
        <v>12</v>
      </c>
      <c r="F205" s="573" t="s">
        <v>57</v>
      </c>
      <c r="G205" s="574"/>
    </row>
    <row r="206" spans="2:7" ht="20.100000000000001" customHeight="1">
      <c r="B206" s="244">
        <v>1</v>
      </c>
      <c r="C206" s="245" t="s">
        <v>5</v>
      </c>
      <c r="D206" s="247">
        <v>0</v>
      </c>
      <c r="E206" s="245" t="str">
        <f>IF(D206&gt;=18,"A1",IF(D206&gt;=16,"A2",IF(D206&gt;=14,"B1",IF(D206&gt;=12,"B2",IF(D206&gt;=10,"C1",IF(D206&gt;=8,"C2",IF(D206&gt;=6.5,"D","E")))))))</f>
        <v>E</v>
      </c>
      <c r="F206" s="575" t="s">
        <v>407</v>
      </c>
      <c r="G206" s="576"/>
    </row>
    <row r="207" spans="2:7" ht="20.100000000000001" customHeight="1">
      <c r="B207" s="244">
        <v>2</v>
      </c>
      <c r="C207" s="245" t="s">
        <v>6</v>
      </c>
      <c r="D207" s="247">
        <v>4.5</v>
      </c>
      <c r="E207" s="245" t="str">
        <f>IF(D207&gt;=18,"A1",IF(D207&gt;=16,"A2",IF(D207&gt;=14,"B1",IF(D207&gt;=12,"B2",IF(D207&gt;=10,"C1",IF(D207&gt;=8,"C2",IF(D207&gt;=6.5,"D","E")))))))</f>
        <v>E</v>
      </c>
      <c r="F207" s="577"/>
      <c r="G207" s="578"/>
    </row>
    <row r="208" spans="2:7" ht="20.100000000000001" customHeight="1">
      <c r="B208" s="244">
        <v>3</v>
      </c>
      <c r="C208" s="245" t="s">
        <v>7</v>
      </c>
      <c r="D208" s="247">
        <v>1</v>
      </c>
      <c r="E208" s="245" t="str">
        <f>IF(D208&gt;=18,"A1",IF(D208&gt;=16,"A2",IF(D208&gt;=14,"B1",IF(D208&gt;=12,"B2",IF(D208&gt;=10,"C1",IF(D208&gt;=8,"C2",IF(D208&gt;=6.5,"D","E")))))))</f>
        <v>E</v>
      </c>
      <c r="F208" s="577"/>
      <c r="G208" s="578"/>
    </row>
    <row r="209" spans="2:7" ht="20.100000000000001" customHeight="1">
      <c r="B209" s="244">
        <v>4</v>
      </c>
      <c r="C209" s="245" t="s">
        <v>8</v>
      </c>
      <c r="D209" s="247">
        <v>2</v>
      </c>
      <c r="E209" s="245" t="str">
        <f>IF(D209&gt;=18,"A1",IF(D209&gt;=16,"A2",IF(D209&gt;=14,"B1",IF(D209&gt;=12,"B2",IF(D209&gt;=10,"C1",IF(D209&gt;=8,"C2",IF(D209&gt;=6.5,"D","E")))))))</f>
        <v>E</v>
      </c>
      <c r="F209" s="577"/>
      <c r="G209" s="578"/>
    </row>
    <row r="210" spans="2:7" ht="20.100000000000001" customHeight="1">
      <c r="B210" s="244">
        <v>5</v>
      </c>
      <c r="C210" s="245" t="s">
        <v>9</v>
      </c>
      <c r="D210" s="247">
        <v>6</v>
      </c>
      <c r="E210" s="245" t="str">
        <f>IF(D210&gt;=18,"A1",IF(D210&gt;=16,"A2",IF(D210&gt;=14,"B1",IF(D210&gt;=12,"B2",IF(D210&gt;=10,"C1",IF(D210&gt;=8,"C2",IF(D210&gt;=6.5,"D","E")))))))</f>
        <v>E</v>
      </c>
      <c r="F210" s="577"/>
      <c r="G210" s="578"/>
    </row>
    <row r="211" spans="2:7" ht="20.100000000000001" customHeight="1">
      <c r="B211" s="248"/>
      <c r="C211" s="245" t="s">
        <v>10</v>
      </c>
      <c r="D211" s="247">
        <f>SUM(D206:D210)</f>
        <v>13.5</v>
      </c>
      <c r="E211" s="245" t="str">
        <f>IF(D211&gt;=91,"A1",IF(D211&gt;=81,"A2",IF(D211&gt;=71,"B1",IF(D211&gt;=61,"B2",IF(D211&gt;=51,"C1",IF(D211&gt;=41,"C2",IF(D211&gt;=33,"D","E")))))))</f>
        <v>E</v>
      </c>
      <c r="F211" s="577"/>
      <c r="G211" s="578"/>
    </row>
    <row r="212" spans="2:7" ht="20.100000000000001" customHeight="1">
      <c r="B212" s="248"/>
      <c r="C212" s="249"/>
      <c r="D212" s="245">
        <f>(D211/100)*100</f>
        <v>13.5</v>
      </c>
      <c r="E212" s="249"/>
      <c r="F212" s="579"/>
      <c r="G212" s="580"/>
    </row>
    <row r="213" spans="2:7" ht="20.100000000000001" customHeight="1">
      <c r="B213" s="581" t="s">
        <v>58</v>
      </c>
      <c r="C213" s="583" t="s">
        <v>59</v>
      </c>
      <c r="D213" s="584"/>
      <c r="E213" s="583" t="s">
        <v>60</v>
      </c>
      <c r="F213" s="587"/>
      <c r="G213" s="588"/>
    </row>
    <row r="214" spans="2:7" ht="20.100000000000001" customHeight="1" thickBot="1">
      <c r="B214" s="582"/>
      <c r="C214" s="585"/>
      <c r="D214" s="586"/>
      <c r="E214" s="585"/>
      <c r="F214" s="589"/>
      <c r="G214" s="590"/>
    </row>
    <row r="215" spans="2:7" ht="20.100000000000001" customHeight="1" thickBot="1">
      <c r="B215" s="275"/>
      <c r="C215" s="276"/>
      <c r="D215" s="276"/>
      <c r="E215" s="276"/>
      <c r="F215" s="276"/>
      <c r="G215" s="277"/>
    </row>
    <row r="217" spans="2:7" ht="20.100000000000001" customHeight="1">
      <c r="B217" s="278"/>
      <c r="C217" s="609" t="s">
        <v>0</v>
      </c>
      <c r="D217" s="610"/>
      <c r="E217" s="610"/>
      <c r="F217" s="610"/>
      <c r="G217" s="610"/>
    </row>
    <row r="218" spans="2:7" ht="20.100000000000001" customHeight="1">
      <c r="B218" s="279"/>
      <c r="C218" s="605" t="s">
        <v>42</v>
      </c>
      <c r="D218" s="592"/>
      <c r="E218" s="592"/>
      <c r="F218" s="592"/>
      <c r="G218" s="632"/>
    </row>
    <row r="219" spans="2:7" ht="20.100000000000001" customHeight="1">
      <c r="B219" s="279"/>
      <c r="C219" s="605" t="s">
        <v>43</v>
      </c>
      <c r="D219" s="592"/>
      <c r="E219" s="592"/>
      <c r="F219" s="592"/>
      <c r="G219" s="632"/>
    </row>
    <row r="220" spans="2:7" ht="20.100000000000001" customHeight="1">
      <c r="B220" s="279"/>
      <c r="C220" s="606" t="s">
        <v>44</v>
      </c>
      <c r="D220" s="607"/>
      <c r="E220" s="607"/>
      <c r="F220" s="607"/>
      <c r="G220" s="633"/>
    </row>
    <row r="221" spans="2:7" ht="20.100000000000001" customHeight="1">
      <c r="B221" s="279"/>
      <c r="C221" s="605" t="s">
        <v>45</v>
      </c>
      <c r="D221" s="592"/>
      <c r="E221" s="592"/>
      <c r="F221" s="592"/>
      <c r="G221" s="632"/>
    </row>
    <row r="222" spans="2:7" ht="20.100000000000001" customHeight="1">
      <c r="B222" s="605" t="s">
        <v>46</v>
      </c>
      <c r="C222" s="592"/>
      <c r="D222" s="592"/>
      <c r="E222" s="592"/>
      <c r="F222" s="592"/>
      <c r="G222" s="632"/>
    </row>
    <row r="223" spans="2:7" ht="20.100000000000001" customHeight="1">
      <c r="B223" s="280" t="s">
        <v>47</v>
      </c>
      <c r="C223" s="594">
        <v>1</v>
      </c>
      <c r="D223" s="595"/>
      <c r="E223" s="258" t="s">
        <v>48</v>
      </c>
      <c r="F223" s="596">
        <v>11</v>
      </c>
      <c r="G223" s="629"/>
    </row>
    <row r="224" spans="2:7" ht="20.100000000000001" customHeight="1">
      <c r="B224" s="280" t="s">
        <v>4</v>
      </c>
      <c r="C224" s="271"/>
      <c r="D224" s="270"/>
      <c r="E224" s="258"/>
      <c r="F224" s="262"/>
      <c r="G224" s="270"/>
    </row>
    <row r="225" spans="2:7" ht="20.100000000000001" customHeight="1">
      <c r="B225" s="281" t="s">
        <v>49</v>
      </c>
      <c r="C225" s="271"/>
      <c r="D225" s="270"/>
      <c r="E225" s="258"/>
      <c r="F225" s="262"/>
      <c r="G225" s="270"/>
    </row>
    <row r="226" spans="2:7" ht="20.100000000000001" customHeight="1">
      <c r="B226" s="237" t="s">
        <v>51</v>
      </c>
      <c r="C226" s="598"/>
      <c r="D226" s="599"/>
      <c r="E226" s="268" t="s">
        <v>53</v>
      </c>
      <c r="F226" s="600"/>
      <c r="G226" s="630"/>
    </row>
    <row r="227" spans="2:7" ht="20.100000000000001" customHeight="1">
      <c r="B227" s="282" t="s">
        <v>54</v>
      </c>
      <c r="C227" s="256" t="s">
        <v>55</v>
      </c>
      <c r="D227" s="256" t="s">
        <v>56</v>
      </c>
      <c r="E227" s="256" t="s">
        <v>12</v>
      </c>
      <c r="F227" s="573" t="s">
        <v>57</v>
      </c>
      <c r="G227" s="631"/>
    </row>
    <row r="228" spans="2:7" ht="20.100000000000001" customHeight="1">
      <c r="B228" s="283">
        <v>1</v>
      </c>
      <c r="C228" s="249" t="s">
        <v>5</v>
      </c>
      <c r="D228" s="247"/>
      <c r="E228" s="245" t="str">
        <f>IF(D228&gt;=18,"A1",IF(D228&gt;=16,"A2",IF(D228&gt;=14,"B1",IF(D228&gt;=12,"B2",IF(D228&gt;=10,"C1",IF(D228&gt;=8,"C2",IF(D228&gt;=6.5,"D","E")))))))</f>
        <v>E</v>
      </c>
      <c r="F228" s="575" t="s">
        <v>408</v>
      </c>
      <c r="G228" s="624"/>
    </row>
    <row r="229" spans="2:7" ht="20.100000000000001" customHeight="1">
      <c r="B229" s="283">
        <v>2</v>
      </c>
      <c r="C229" s="249" t="s">
        <v>6</v>
      </c>
      <c r="D229" s="247"/>
      <c r="E229" s="245" t="str">
        <f>IF(D229&gt;=18,"A1",IF(D229&gt;=16,"A2",IF(D229&gt;=14,"B1",IF(D229&gt;=12,"B2",IF(D229&gt;=10,"C1",IF(D229&gt;=8,"C2",IF(D229&gt;=6.5,"D","E")))))))</f>
        <v>E</v>
      </c>
      <c r="F229" s="577"/>
      <c r="G229" s="625"/>
    </row>
    <row r="230" spans="2:7" ht="20.100000000000001" customHeight="1">
      <c r="B230" s="283">
        <v>3</v>
      </c>
      <c r="C230" s="249" t="s">
        <v>7</v>
      </c>
      <c r="D230" s="247"/>
      <c r="E230" s="245" t="str">
        <f>IF(D230&gt;=18,"A1",IF(D230&gt;=16,"A2",IF(D230&gt;=14,"B1",IF(D230&gt;=12,"B2",IF(D230&gt;=10,"C1",IF(D230&gt;=8,"C2",IF(D230&gt;=6.5,"D","E")))))))</f>
        <v>E</v>
      </c>
      <c r="F230" s="577"/>
      <c r="G230" s="625"/>
    </row>
    <row r="231" spans="2:7" ht="20.100000000000001" customHeight="1">
      <c r="B231" s="283">
        <v>4</v>
      </c>
      <c r="C231" s="249" t="s">
        <v>8</v>
      </c>
      <c r="D231" s="247"/>
      <c r="E231" s="245" t="str">
        <f>IF(D231&gt;=18,"A1",IF(D231&gt;=16,"A2",IF(D231&gt;=14,"B1",IF(D231&gt;=12,"B2",IF(D231&gt;=10,"C1",IF(D231&gt;=8,"C2",IF(D231&gt;=6.5,"D","E")))))))</f>
        <v>E</v>
      </c>
      <c r="F231" s="577"/>
      <c r="G231" s="625"/>
    </row>
    <row r="232" spans="2:7" ht="20.100000000000001" customHeight="1">
      <c r="B232" s="283">
        <v>5</v>
      </c>
      <c r="C232" s="249" t="s">
        <v>9</v>
      </c>
      <c r="D232" s="247"/>
      <c r="E232" s="245" t="str">
        <f>IF(D232&gt;=18,"A1",IF(D232&gt;=16,"A2",IF(D232&gt;=14,"B1",IF(D232&gt;=12,"B2",IF(D232&gt;=10,"C1",IF(D232&gt;=8,"C2",IF(D232&gt;=6.5,"D","E")))))))</f>
        <v>E</v>
      </c>
      <c r="F232" s="577"/>
      <c r="G232" s="625"/>
    </row>
    <row r="233" spans="2:7" ht="20.100000000000001" customHeight="1">
      <c r="B233" s="279"/>
      <c r="C233" s="245" t="s">
        <v>10</v>
      </c>
      <c r="D233" s="247"/>
      <c r="E233" s="245" t="str">
        <f>IF(D233&gt;=91,"A1",IF(D233&gt;=81,"A2",IF(D233&gt;=71,"B1",IF(D233&gt;=61,"B2",IF(D233&gt;=51,"C1",IF(D233&gt;=41,"C2",IF(D233&gt;=33,"D","E")))))))</f>
        <v>E</v>
      </c>
      <c r="F233" s="577"/>
      <c r="G233" s="625"/>
    </row>
    <row r="234" spans="2:7" ht="20.100000000000001" customHeight="1">
      <c r="B234" s="279"/>
      <c r="C234" s="249"/>
      <c r="D234" s="245">
        <f>(D233/80)*100</f>
        <v>0</v>
      </c>
      <c r="E234" s="249"/>
      <c r="F234" s="579"/>
      <c r="G234" s="626"/>
    </row>
    <row r="235" spans="2:7" ht="20.100000000000001" customHeight="1">
      <c r="B235" s="627" t="s">
        <v>58</v>
      </c>
      <c r="C235" s="583" t="s">
        <v>59</v>
      </c>
      <c r="D235" s="584"/>
      <c r="E235" s="583" t="s">
        <v>60</v>
      </c>
      <c r="F235" s="587"/>
      <c r="G235" s="584"/>
    </row>
    <row r="236" spans="2:7" ht="20.100000000000001" customHeight="1">
      <c r="B236" s="628"/>
      <c r="C236" s="613"/>
      <c r="D236" s="614"/>
      <c r="E236" s="613"/>
      <c r="F236" s="615"/>
      <c r="G236" s="614"/>
    </row>
    <row r="237" spans="2:7" ht="20.100000000000001" customHeight="1">
      <c r="B237" s="284"/>
      <c r="C237" s="285"/>
      <c r="D237" s="286"/>
      <c r="E237" s="284"/>
      <c r="F237" s="287"/>
      <c r="G237" s="288"/>
    </row>
    <row r="238" spans="2:7" ht="20.100000000000001" customHeight="1" thickBot="1">
      <c r="B238" s="284"/>
      <c r="C238" s="285"/>
      <c r="D238" s="286"/>
      <c r="E238" s="284"/>
      <c r="F238" s="287"/>
      <c r="G238" s="288"/>
    </row>
    <row r="239" spans="2:7" ht="20.100000000000001" customHeight="1">
      <c r="B239" s="251"/>
      <c r="C239" s="602" t="s">
        <v>0</v>
      </c>
      <c r="D239" s="603"/>
      <c r="E239" s="603"/>
      <c r="F239" s="603"/>
      <c r="G239" s="604"/>
    </row>
    <row r="240" spans="2:7" ht="20.100000000000001" customHeight="1">
      <c r="B240" s="248"/>
      <c r="C240" s="605" t="s">
        <v>42</v>
      </c>
      <c r="D240" s="592"/>
      <c r="E240" s="592"/>
      <c r="F240" s="592"/>
      <c r="G240" s="593"/>
    </row>
    <row r="241" spans="2:7" ht="20.100000000000001" customHeight="1">
      <c r="B241" s="248"/>
      <c r="C241" s="605" t="s">
        <v>43</v>
      </c>
      <c r="D241" s="592"/>
      <c r="E241" s="592"/>
      <c r="F241" s="592"/>
      <c r="G241" s="593"/>
    </row>
    <row r="242" spans="2:7" ht="20.100000000000001" customHeight="1">
      <c r="B242" s="248"/>
      <c r="C242" s="606" t="s">
        <v>44</v>
      </c>
      <c r="D242" s="607"/>
      <c r="E242" s="607"/>
      <c r="F242" s="607"/>
      <c r="G242" s="608"/>
    </row>
    <row r="243" spans="2:7" ht="20.100000000000001" customHeight="1">
      <c r="B243" s="248"/>
      <c r="C243" s="605" t="s">
        <v>45</v>
      </c>
      <c r="D243" s="592"/>
      <c r="E243" s="592"/>
      <c r="F243" s="592"/>
      <c r="G243" s="593"/>
    </row>
    <row r="244" spans="2:7" ht="20.100000000000001" customHeight="1">
      <c r="B244" s="591" t="s">
        <v>46</v>
      </c>
      <c r="C244" s="592"/>
      <c r="D244" s="592"/>
      <c r="E244" s="592"/>
      <c r="F244" s="592"/>
      <c r="G244" s="593"/>
    </row>
    <row r="245" spans="2:7" ht="20.100000000000001" customHeight="1">
      <c r="B245" s="257" t="s">
        <v>47</v>
      </c>
      <c r="C245" s="594">
        <v>1</v>
      </c>
      <c r="D245" s="595"/>
      <c r="E245" s="258" t="s">
        <v>48</v>
      </c>
      <c r="F245" s="596">
        <v>12</v>
      </c>
      <c r="G245" s="597"/>
    </row>
    <row r="246" spans="2:7" ht="20.100000000000001" customHeight="1">
      <c r="B246" s="257" t="s">
        <v>4</v>
      </c>
      <c r="C246" s="271" t="s">
        <v>25</v>
      </c>
      <c r="D246" s="270"/>
      <c r="E246" s="258"/>
      <c r="F246" s="262"/>
      <c r="G246" s="263"/>
    </row>
    <row r="247" spans="2:7" ht="20.100000000000001" customHeight="1">
      <c r="B247" s="264" t="s">
        <v>49</v>
      </c>
      <c r="C247" s="271" t="s">
        <v>182</v>
      </c>
      <c r="D247" s="270"/>
      <c r="E247" s="258"/>
      <c r="F247" s="262"/>
      <c r="G247" s="263"/>
    </row>
    <row r="248" spans="2:7" ht="20.100000000000001" customHeight="1">
      <c r="B248" s="267" t="s">
        <v>51</v>
      </c>
      <c r="C248" s="598" t="s">
        <v>183</v>
      </c>
      <c r="D248" s="599"/>
      <c r="E248" s="268" t="s">
        <v>53</v>
      </c>
      <c r="F248" s="600">
        <v>1381</v>
      </c>
      <c r="G248" s="601"/>
    </row>
    <row r="249" spans="2:7" ht="20.100000000000001" customHeight="1">
      <c r="B249" s="255" t="s">
        <v>54</v>
      </c>
      <c r="C249" s="256" t="s">
        <v>55</v>
      </c>
      <c r="D249" s="256" t="s">
        <v>56</v>
      </c>
      <c r="E249" s="256" t="s">
        <v>12</v>
      </c>
      <c r="F249" s="573" t="s">
        <v>57</v>
      </c>
      <c r="G249" s="574"/>
    </row>
    <row r="250" spans="2:7" ht="20.100000000000001" customHeight="1">
      <c r="B250" s="244">
        <v>1</v>
      </c>
      <c r="C250" s="245" t="s">
        <v>5</v>
      </c>
      <c r="D250" s="247">
        <v>18.5</v>
      </c>
      <c r="E250" s="245" t="str">
        <f>IF(D250&gt;=18,"A1",IF(D250&gt;=16,"A2",IF(D250&gt;=14,"B1",IF(D250&gt;=12,"B2",IF(D250&gt;=10,"C1",IF(D250&gt;=8,"C2",IF(D250&gt;=6.5,"D","E")))))))</f>
        <v>A1</v>
      </c>
      <c r="F250" s="575" t="s">
        <v>409</v>
      </c>
      <c r="G250" s="576"/>
    </row>
    <row r="251" spans="2:7" ht="20.100000000000001" customHeight="1">
      <c r="B251" s="244">
        <v>2</v>
      </c>
      <c r="C251" s="245" t="s">
        <v>6</v>
      </c>
      <c r="D251" s="247">
        <v>19.5</v>
      </c>
      <c r="E251" s="245" t="str">
        <f>IF(D251&gt;=18,"A1",IF(D251&gt;=16,"A2",IF(D251&gt;=14,"B1",IF(D251&gt;=12,"B2",IF(D251&gt;=10,"C1",IF(D251&gt;=8,"C2",IF(D251&gt;=6.5,"D","E")))))))</f>
        <v>A1</v>
      </c>
      <c r="F251" s="577"/>
      <c r="G251" s="578"/>
    </row>
    <row r="252" spans="2:7" ht="20.100000000000001" customHeight="1">
      <c r="B252" s="244">
        <v>3</v>
      </c>
      <c r="C252" s="245" t="s">
        <v>7</v>
      </c>
      <c r="D252" s="247">
        <v>20</v>
      </c>
      <c r="E252" s="245" t="str">
        <f>IF(D252&gt;=18,"A1",IF(D252&gt;=16,"A2",IF(D252&gt;=14,"B1",IF(D252&gt;=12,"B2",IF(D252&gt;=10,"C1",IF(D252&gt;=8,"C2",IF(D252&gt;=6.5,"D","E")))))))</f>
        <v>A1</v>
      </c>
      <c r="F252" s="577"/>
      <c r="G252" s="578"/>
    </row>
    <row r="253" spans="2:7" ht="20.100000000000001" customHeight="1">
      <c r="B253" s="244">
        <v>4</v>
      </c>
      <c r="C253" s="245" t="s">
        <v>8</v>
      </c>
      <c r="D253" s="247">
        <v>20</v>
      </c>
      <c r="E253" s="245" t="str">
        <f>IF(D253&gt;=18,"A1",IF(D253&gt;=16,"A2",IF(D253&gt;=14,"B1",IF(D253&gt;=12,"B2",IF(D253&gt;=10,"C1",IF(D253&gt;=8,"C2",IF(D253&gt;=6.5,"D","E")))))))</f>
        <v>A1</v>
      </c>
      <c r="F253" s="577"/>
      <c r="G253" s="578"/>
    </row>
    <row r="254" spans="2:7" ht="20.100000000000001" customHeight="1">
      <c r="B254" s="244">
        <v>5</v>
      </c>
      <c r="C254" s="245" t="s">
        <v>9</v>
      </c>
      <c r="D254" s="247">
        <v>20</v>
      </c>
      <c r="E254" s="245" t="str">
        <f>IF(D254&gt;=18,"A1",IF(D254&gt;=16,"A2",IF(D254&gt;=14,"B1",IF(D254&gt;=12,"B2",IF(D254&gt;=10,"C1",IF(D254&gt;=8,"C2",IF(D254&gt;=6.5,"D","E")))))))</f>
        <v>A1</v>
      </c>
      <c r="F254" s="577"/>
      <c r="G254" s="578"/>
    </row>
    <row r="255" spans="2:7" ht="20.100000000000001" customHeight="1">
      <c r="B255" s="248"/>
      <c r="C255" s="245" t="s">
        <v>10</v>
      </c>
      <c r="D255" s="247">
        <f>SUM(D250:D254)</f>
        <v>98</v>
      </c>
      <c r="E255" s="245" t="str">
        <f>IF(D255&gt;=91,"A1",IF(D255&gt;=81,"A2",IF(D255&gt;=71,"B1",IF(D255&gt;=61,"B2",IF(D255&gt;=51,"C1",IF(D255&gt;=41,"C2",IF(D255&gt;=33,"D","E")))))))</f>
        <v>A1</v>
      </c>
      <c r="F255" s="577"/>
      <c r="G255" s="578"/>
    </row>
    <row r="256" spans="2:7" ht="20.100000000000001" customHeight="1">
      <c r="B256" s="248"/>
      <c r="C256" s="249"/>
      <c r="D256" s="245">
        <f>(D255/100)*100</f>
        <v>98</v>
      </c>
      <c r="E256" s="249"/>
      <c r="F256" s="579"/>
      <c r="G256" s="580"/>
    </row>
    <row r="257" spans="2:7" ht="20.100000000000001" customHeight="1">
      <c r="B257" s="581" t="s">
        <v>58</v>
      </c>
      <c r="C257" s="583" t="s">
        <v>59</v>
      </c>
      <c r="D257" s="584"/>
      <c r="E257" s="583" t="s">
        <v>60</v>
      </c>
      <c r="F257" s="587"/>
      <c r="G257" s="588"/>
    </row>
    <row r="258" spans="2:7" ht="20.100000000000001" customHeight="1">
      <c r="B258" s="612"/>
      <c r="C258" s="613"/>
      <c r="D258" s="614"/>
      <c r="E258" s="613"/>
      <c r="F258" s="615"/>
      <c r="G258" s="616"/>
    </row>
    <row r="259" spans="2:7" ht="20.100000000000001" customHeight="1">
      <c r="B259" s="267"/>
      <c r="C259" s="272"/>
      <c r="D259" s="272"/>
      <c r="E259" s="272"/>
      <c r="F259" s="272"/>
      <c r="G259" s="273"/>
    </row>
    <row r="260" spans="2:7" ht="20.100000000000001" customHeight="1">
      <c r="B260" s="267"/>
      <c r="C260" s="272"/>
      <c r="D260" s="272"/>
      <c r="E260" s="272"/>
      <c r="F260" s="272"/>
      <c r="G260" s="273"/>
    </row>
    <row r="261" spans="2:7" ht="20.100000000000001" customHeight="1">
      <c r="B261" s="274"/>
      <c r="C261" s="609" t="s">
        <v>0</v>
      </c>
      <c r="D261" s="610"/>
      <c r="E261" s="610"/>
      <c r="F261" s="610"/>
      <c r="G261" s="611"/>
    </row>
    <row r="262" spans="2:7" ht="20.100000000000001" customHeight="1">
      <c r="B262" s="248"/>
      <c r="C262" s="605" t="s">
        <v>42</v>
      </c>
      <c r="D262" s="592"/>
      <c r="E262" s="592"/>
      <c r="F262" s="592"/>
      <c r="G262" s="593"/>
    </row>
    <row r="263" spans="2:7" ht="20.100000000000001" customHeight="1">
      <c r="B263" s="248"/>
      <c r="C263" s="605" t="s">
        <v>43</v>
      </c>
      <c r="D263" s="592"/>
      <c r="E263" s="592"/>
      <c r="F263" s="592"/>
      <c r="G263" s="593"/>
    </row>
    <row r="264" spans="2:7" ht="20.100000000000001" customHeight="1">
      <c r="B264" s="248"/>
      <c r="C264" s="606" t="s">
        <v>44</v>
      </c>
      <c r="D264" s="607"/>
      <c r="E264" s="607"/>
      <c r="F264" s="607"/>
      <c r="G264" s="608"/>
    </row>
    <row r="265" spans="2:7" ht="20.100000000000001" customHeight="1">
      <c r="B265" s="248"/>
      <c r="C265" s="605" t="s">
        <v>45</v>
      </c>
      <c r="D265" s="592"/>
      <c r="E265" s="592"/>
      <c r="F265" s="592"/>
      <c r="G265" s="593"/>
    </row>
    <row r="266" spans="2:7" ht="20.100000000000001" customHeight="1">
      <c r="B266" s="591" t="s">
        <v>46</v>
      </c>
      <c r="C266" s="592"/>
      <c r="D266" s="592"/>
      <c r="E266" s="592"/>
      <c r="F266" s="592"/>
      <c r="G266" s="593"/>
    </row>
    <row r="267" spans="2:7" ht="20.100000000000001" customHeight="1">
      <c r="B267" s="257" t="s">
        <v>47</v>
      </c>
      <c r="C267" s="594">
        <v>1</v>
      </c>
      <c r="D267" s="595"/>
      <c r="E267" s="258" t="s">
        <v>48</v>
      </c>
      <c r="F267" s="596">
        <v>13</v>
      </c>
      <c r="G267" s="597"/>
    </row>
    <row r="268" spans="2:7" ht="20.100000000000001" customHeight="1">
      <c r="B268" s="257" t="s">
        <v>4</v>
      </c>
      <c r="C268" s="271" t="s">
        <v>185</v>
      </c>
      <c r="D268" s="270"/>
      <c r="E268" s="258"/>
      <c r="F268" s="262"/>
      <c r="G268" s="263"/>
    </row>
    <row r="269" spans="2:7" ht="20.100000000000001" customHeight="1">
      <c r="B269" s="264" t="s">
        <v>49</v>
      </c>
      <c r="C269" s="271" t="s">
        <v>186</v>
      </c>
      <c r="D269" s="270"/>
      <c r="E269" s="258"/>
      <c r="F269" s="262"/>
      <c r="G269" s="263"/>
    </row>
    <row r="270" spans="2:7" ht="20.100000000000001" customHeight="1">
      <c r="B270" s="267" t="s">
        <v>51</v>
      </c>
      <c r="C270" s="598" t="s">
        <v>410</v>
      </c>
      <c r="D270" s="599"/>
      <c r="E270" s="268" t="s">
        <v>53</v>
      </c>
      <c r="F270" s="600">
        <v>1537</v>
      </c>
      <c r="G270" s="601"/>
    </row>
    <row r="271" spans="2:7" ht="20.100000000000001" customHeight="1">
      <c r="B271" s="255" t="s">
        <v>54</v>
      </c>
      <c r="C271" s="256" t="s">
        <v>55</v>
      </c>
      <c r="D271" s="256" t="s">
        <v>56</v>
      </c>
      <c r="E271" s="256" t="s">
        <v>12</v>
      </c>
      <c r="F271" s="573" t="s">
        <v>57</v>
      </c>
      <c r="G271" s="574"/>
    </row>
    <row r="272" spans="2:7" ht="20.100000000000001" customHeight="1">
      <c r="B272" s="244">
        <v>1</v>
      </c>
      <c r="C272" s="245" t="s">
        <v>5</v>
      </c>
      <c r="D272" s="247">
        <v>18</v>
      </c>
      <c r="E272" s="245" t="str">
        <f>IF(D272&gt;=18,"A1",IF(D272&gt;=16,"A2",IF(D272&gt;=14,"B1",IF(D272&gt;=12,"B2",IF(D272&gt;=10,"C1",IF(D272&gt;=8,"C2",IF(D272&gt;=6.5,"D","E")))))))</f>
        <v>A1</v>
      </c>
      <c r="F272" s="575" t="s">
        <v>404</v>
      </c>
      <c r="G272" s="576"/>
    </row>
    <row r="273" spans="2:7" ht="20.100000000000001" customHeight="1">
      <c r="B273" s="244">
        <v>2</v>
      </c>
      <c r="C273" s="245" t="s">
        <v>6</v>
      </c>
      <c r="D273" s="247">
        <v>18.5</v>
      </c>
      <c r="E273" s="245" t="str">
        <f>IF(D273&gt;=18,"A1",IF(D273&gt;=16,"A2",IF(D273&gt;=14,"B1",IF(D273&gt;=12,"B2",IF(D273&gt;=10,"C1",IF(D273&gt;=8,"C2",IF(D273&gt;=6.5,"D","E")))))))</f>
        <v>A1</v>
      </c>
      <c r="F273" s="577"/>
      <c r="G273" s="578"/>
    </row>
    <row r="274" spans="2:7" ht="20.100000000000001" customHeight="1">
      <c r="B274" s="244">
        <v>3</v>
      </c>
      <c r="C274" s="245" t="s">
        <v>7</v>
      </c>
      <c r="D274" s="247">
        <v>20</v>
      </c>
      <c r="E274" s="245" t="str">
        <f>IF(D274&gt;=18,"A1",IF(D274&gt;=16,"A2",IF(D274&gt;=14,"B1",IF(D274&gt;=12,"B2",IF(D274&gt;=10,"C1",IF(D274&gt;=8,"C2",IF(D274&gt;=6.5,"D","E")))))))</f>
        <v>A1</v>
      </c>
      <c r="F274" s="577"/>
      <c r="G274" s="578"/>
    </row>
    <row r="275" spans="2:7" ht="20.100000000000001" customHeight="1">
      <c r="B275" s="244">
        <v>4</v>
      </c>
      <c r="C275" s="245" t="s">
        <v>8</v>
      </c>
      <c r="D275" s="247">
        <v>18</v>
      </c>
      <c r="E275" s="245" t="str">
        <f>IF(D275&gt;=18,"A1",IF(D275&gt;=16,"A2",IF(D275&gt;=14,"B1",IF(D275&gt;=12,"B2",IF(D275&gt;=10,"C1",IF(D275&gt;=8,"C2",IF(D275&gt;=6.5,"D","E")))))))</f>
        <v>A1</v>
      </c>
      <c r="F275" s="577"/>
      <c r="G275" s="578"/>
    </row>
    <row r="276" spans="2:7" ht="20.100000000000001" customHeight="1">
      <c r="B276" s="244">
        <v>5</v>
      </c>
      <c r="C276" s="245" t="s">
        <v>9</v>
      </c>
      <c r="D276" s="247">
        <v>18</v>
      </c>
      <c r="E276" s="245" t="str">
        <f>IF(D276&gt;=18,"A1",IF(D276&gt;=16,"A2",IF(D276&gt;=14,"B1",IF(D276&gt;=12,"B2",IF(D276&gt;=10,"C1",IF(D276&gt;=8,"C2",IF(D276&gt;=6.5,"D","E")))))))</f>
        <v>A1</v>
      </c>
      <c r="F276" s="577"/>
      <c r="G276" s="578"/>
    </row>
    <row r="277" spans="2:7" ht="20.100000000000001" customHeight="1">
      <c r="B277" s="248"/>
      <c r="C277" s="245" t="s">
        <v>10</v>
      </c>
      <c r="D277" s="247">
        <f>SUM(D272:D276)</f>
        <v>92.5</v>
      </c>
      <c r="E277" s="245" t="str">
        <f>IF(D277&gt;=91,"A1",IF(D277&gt;=81,"A2",IF(D277&gt;=71,"B1",IF(D277&gt;=61,"B2",IF(D277&gt;=51,"C1",IF(D277&gt;=41,"C2",IF(D277&gt;=33,"D","E")))))))</f>
        <v>A1</v>
      </c>
      <c r="F277" s="577"/>
      <c r="G277" s="578"/>
    </row>
    <row r="278" spans="2:7" ht="20.100000000000001" customHeight="1">
      <c r="B278" s="248"/>
      <c r="C278" s="249"/>
      <c r="D278" s="245">
        <f>(D277/100)*100</f>
        <v>92.5</v>
      </c>
      <c r="E278" s="249"/>
      <c r="F278" s="579"/>
      <c r="G278" s="580"/>
    </row>
    <row r="279" spans="2:7" ht="20.100000000000001" customHeight="1">
      <c r="B279" s="581" t="s">
        <v>58</v>
      </c>
      <c r="C279" s="583" t="s">
        <v>59</v>
      </c>
      <c r="D279" s="584"/>
      <c r="E279" s="583" t="s">
        <v>60</v>
      </c>
      <c r="F279" s="587"/>
      <c r="G279" s="588"/>
    </row>
    <row r="280" spans="2:7" ht="20.100000000000001" customHeight="1" thickBot="1">
      <c r="B280" s="582"/>
      <c r="C280" s="585"/>
      <c r="D280" s="586"/>
      <c r="E280" s="585"/>
      <c r="F280" s="589"/>
      <c r="G280" s="590"/>
    </row>
    <row r="282" spans="2:7" ht="20.100000000000001" customHeight="1" thickBot="1"/>
    <row r="283" spans="2:7" ht="20.100000000000001" customHeight="1">
      <c r="B283" s="251"/>
      <c r="C283" s="602" t="s">
        <v>0</v>
      </c>
      <c r="D283" s="603"/>
      <c r="E283" s="603"/>
      <c r="F283" s="603"/>
      <c r="G283" s="604"/>
    </row>
    <row r="284" spans="2:7" ht="20.100000000000001" customHeight="1">
      <c r="B284" s="248"/>
      <c r="C284" s="605" t="s">
        <v>42</v>
      </c>
      <c r="D284" s="592"/>
      <c r="E284" s="592"/>
      <c r="F284" s="592"/>
      <c r="G284" s="593"/>
    </row>
    <row r="285" spans="2:7" ht="20.100000000000001" customHeight="1">
      <c r="B285" s="248"/>
      <c r="C285" s="605" t="s">
        <v>43</v>
      </c>
      <c r="D285" s="592"/>
      <c r="E285" s="592"/>
      <c r="F285" s="592"/>
      <c r="G285" s="593"/>
    </row>
    <row r="286" spans="2:7" ht="20.100000000000001" customHeight="1">
      <c r="B286" s="248"/>
      <c r="C286" s="606" t="s">
        <v>44</v>
      </c>
      <c r="D286" s="607"/>
      <c r="E286" s="607"/>
      <c r="F286" s="607"/>
      <c r="G286" s="608"/>
    </row>
    <row r="287" spans="2:7" ht="20.100000000000001" customHeight="1">
      <c r="B287" s="248"/>
      <c r="C287" s="605" t="s">
        <v>45</v>
      </c>
      <c r="D287" s="592"/>
      <c r="E287" s="592"/>
      <c r="F287" s="592"/>
      <c r="G287" s="593"/>
    </row>
    <row r="288" spans="2:7" ht="20.100000000000001" customHeight="1">
      <c r="B288" s="591" t="s">
        <v>46</v>
      </c>
      <c r="C288" s="592"/>
      <c r="D288" s="592"/>
      <c r="E288" s="592"/>
      <c r="F288" s="592"/>
      <c r="G288" s="593"/>
    </row>
    <row r="289" spans="2:7" ht="20.100000000000001" customHeight="1">
      <c r="B289" s="257" t="s">
        <v>47</v>
      </c>
      <c r="C289" s="594">
        <v>1</v>
      </c>
      <c r="D289" s="595"/>
      <c r="E289" s="258" t="s">
        <v>48</v>
      </c>
      <c r="F289" s="596">
        <v>14</v>
      </c>
      <c r="G289" s="597"/>
    </row>
    <row r="290" spans="2:7" ht="20.100000000000001" customHeight="1">
      <c r="B290" s="257" t="s">
        <v>4</v>
      </c>
      <c r="C290" s="271" t="s">
        <v>27</v>
      </c>
      <c r="D290" s="270"/>
      <c r="E290" s="258"/>
      <c r="F290" s="262"/>
      <c r="G290" s="263"/>
    </row>
    <row r="291" spans="2:7" ht="20.100000000000001" customHeight="1">
      <c r="B291" s="264" t="s">
        <v>49</v>
      </c>
      <c r="C291" s="271" t="s">
        <v>189</v>
      </c>
      <c r="D291" s="270"/>
      <c r="E291" s="258"/>
      <c r="F291" s="262"/>
      <c r="G291" s="263"/>
    </row>
    <row r="292" spans="2:7" ht="20.100000000000001" customHeight="1">
      <c r="B292" s="267" t="s">
        <v>51</v>
      </c>
      <c r="C292" s="598" t="s">
        <v>190</v>
      </c>
      <c r="D292" s="599"/>
      <c r="E292" s="268" t="s">
        <v>53</v>
      </c>
      <c r="F292" s="600">
        <v>1447</v>
      </c>
      <c r="G292" s="601"/>
    </row>
    <row r="293" spans="2:7" ht="20.100000000000001" customHeight="1">
      <c r="B293" s="255" t="s">
        <v>54</v>
      </c>
      <c r="C293" s="256" t="s">
        <v>55</v>
      </c>
      <c r="D293" s="256" t="s">
        <v>56</v>
      </c>
      <c r="E293" s="256" t="s">
        <v>12</v>
      </c>
      <c r="F293" s="573" t="s">
        <v>57</v>
      </c>
      <c r="G293" s="574"/>
    </row>
    <row r="294" spans="2:7" ht="20.100000000000001" customHeight="1">
      <c r="B294" s="244">
        <v>1</v>
      </c>
      <c r="C294" s="245" t="s">
        <v>5</v>
      </c>
      <c r="D294" s="247">
        <v>16</v>
      </c>
      <c r="E294" s="245" t="str">
        <f>IF(D294&gt;=18,"A1",IF(D294&gt;=16,"A2",IF(D294&gt;=14,"B1",IF(D294&gt;=12,"B2",IF(D294&gt;=10,"C1",IF(D294&gt;=8,"C2",IF(D294&gt;=6.5,"D","E")))))))</f>
        <v>A2</v>
      </c>
      <c r="F294" s="575" t="s">
        <v>411</v>
      </c>
      <c r="G294" s="576"/>
    </row>
    <row r="295" spans="2:7" ht="20.100000000000001" customHeight="1">
      <c r="B295" s="244">
        <v>2</v>
      </c>
      <c r="C295" s="245" t="s">
        <v>6</v>
      </c>
      <c r="D295" s="247">
        <v>18</v>
      </c>
      <c r="E295" s="245" t="str">
        <f>IF(D295&gt;=18,"A1",IF(D295&gt;=16,"A2",IF(D295&gt;=14,"B1",IF(D295&gt;=12,"B2",IF(D295&gt;=10,"C1",IF(D295&gt;=8,"C2",IF(D295&gt;=6.5,"D","E")))))))</f>
        <v>A1</v>
      </c>
      <c r="F295" s="577"/>
      <c r="G295" s="578"/>
    </row>
    <row r="296" spans="2:7" ht="20.100000000000001" customHeight="1">
      <c r="B296" s="244">
        <v>3</v>
      </c>
      <c r="C296" s="245" t="s">
        <v>7</v>
      </c>
      <c r="D296" s="247">
        <v>18</v>
      </c>
      <c r="E296" s="245" t="str">
        <f>IF(D296&gt;=18,"A1",IF(D296&gt;=16,"A2",IF(D296&gt;=14,"B1",IF(D296&gt;=12,"B2",IF(D296&gt;=10,"C1",IF(D296&gt;=8,"C2",IF(D296&gt;=6.5,"D","E")))))))</f>
        <v>A1</v>
      </c>
      <c r="F296" s="577"/>
      <c r="G296" s="578"/>
    </row>
    <row r="297" spans="2:7" ht="20.100000000000001" customHeight="1">
      <c r="B297" s="244">
        <v>4</v>
      </c>
      <c r="C297" s="245" t="s">
        <v>8</v>
      </c>
      <c r="D297" s="247">
        <v>19.5</v>
      </c>
      <c r="E297" s="245" t="str">
        <f>IF(D297&gt;=18,"A1",IF(D297&gt;=16,"A2",IF(D297&gt;=14,"B1",IF(D297&gt;=12,"B2",IF(D297&gt;=10,"C1",IF(D297&gt;=8,"C2",IF(D297&gt;=6.5,"D","E")))))))</f>
        <v>A1</v>
      </c>
      <c r="F297" s="577"/>
      <c r="G297" s="578"/>
    </row>
    <row r="298" spans="2:7" ht="20.100000000000001" customHeight="1">
      <c r="B298" s="244">
        <v>5</v>
      </c>
      <c r="C298" s="245" t="s">
        <v>9</v>
      </c>
      <c r="D298" s="247">
        <v>20</v>
      </c>
      <c r="E298" s="245" t="str">
        <f>IF(D298&gt;=18,"A1",IF(D298&gt;=16,"A2",IF(D298&gt;=14,"B1",IF(D298&gt;=12,"B2",IF(D298&gt;=10,"C1",IF(D298&gt;=8,"C2",IF(D298&gt;=6.5,"D","E")))))))</f>
        <v>A1</v>
      </c>
      <c r="F298" s="577"/>
      <c r="G298" s="578"/>
    </row>
    <row r="299" spans="2:7" ht="20.100000000000001" customHeight="1">
      <c r="B299" s="248"/>
      <c r="C299" s="245" t="s">
        <v>10</v>
      </c>
      <c r="D299" s="247">
        <f>SUM(D294:D298)</f>
        <v>91.5</v>
      </c>
      <c r="E299" s="245" t="str">
        <f>IF(D299&gt;=91,"A1",IF(D299&gt;=81,"A2",IF(D299&gt;=71,"B1",IF(D299&gt;=61,"B2",IF(D299&gt;=51,"C1",IF(D299&gt;=41,"C2",IF(D299&gt;=33,"D","E")))))))</f>
        <v>A1</v>
      </c>
      <c r="F299" s="577"/>
      <c r="G299" s="578"/>
    </row>
    <row r="300" spans="2:7" ht="20.100000000000001" customHeight="1">
      <c r="B300" s="248"/>
      <c r="C300" s="249"/>
      <c r="D300" s="245">
        <f>(D299/100)*100</f>
        <v>91.5</v>
      </c>
      <c r="E300" s="249"/>
      <c r="F300" s="579"/>
      <c r="G300" s="580"/>
    </row>
    <row r="301" spans="2:7" ht="20.100000000000001" customHeight="1">
      <c r="B301" s="581" t="s">
        <v>58</v>
      </c>
      <c r="C301" s="583" t="s">
        <v>59</v>
      </c>
      <c r="D301" s="584"/>
      <c r="E301" s="583" t="s">
        <v>60</v>
      </c>
      <c r="F301" s="587"/>
      <c r="G301" s="588"/>
    </row>
    <row r="302" spans="2:7" ht="20.100000000000001" customHeight="1">
      <c r="B302" s="612"/>
      <c r="C302" s="613"/>
      <c r="D302" s="614"/>
      <c r="E302" s="613"/>
      <c r="F302" s="615"/>
      <c r="G302" s="616"/>
    </row>
    <row r="303" spans="2:7" ht="20.100000000000001" customHeight="1">
      <c r="B303" s="267"/>
      <c r="C303" s="272"/>
      <c r="D303" s="272"/>
      <c r="E303" s="272"/>
      <c r="F303" s="272"/>
      <c r="G303" s="273"/>
    </row>
    <row r="304" spans="2:7" ht="20.100000000000001" customHeight="1">
      <c r="B304" s="274"/>
      <c r="C304" s="609" t="s">
        <v>0</v>
      </c>
      <c r="D304" s="610"/>
      <c r="E304" s="610"/>
      <c r="F304" s="610"/>
      <c r="G304" s="611"/>
    </row>
    <row r="305" spans="2:7" ht="20.100000000000001" customHeight="1">
      <c r="B305" s="248"/>
      <c r="C305" s="605" t="s">
        <v>42</v>
      </c>
      <c r="D305" s="592"/>
      <c r="E305" s="592"/>
      <c r="F305" s="592"/>
      <c r="G305" s="593"/>
    </row>
    <row r="306" spans="2:7" ht="20.100000000000001" customHeight="1">
      <c r="B306" s="248"/>
      <c r="C306" s="605" t="s">
        <v>43</v>
      </c>
      <c r="D306" s="592"/>
      <c r="E306" s="592"/>
      <c r="F306" s="592"/>
      <c r="G306" s="593"/>
    </row>
    <row r="307" spans="2:7" ht="20.100000000000001" customHeight="1">
      <c r="B307" s="248"/>
      <c r="C307" s="606" t="s">
        <v>44</v>
      </c>
      <c r="D307" s="607"/>
      <c r="E307" s="607"/>
      <c r="F307" s="607"/>
      <c r="G307" s="608"/>
    </row>
    <row r="308" spans="2:7" ht="20.100000000000001" customHeight="1">
      <c r="B308" s="248"/>
      <c r="C308" s="605" t="s">
        <v>45</v>
      </c>
      <c r="D308" s="592"/>
      <c r="E308" s="592"/>
      <c r="F308" s="592"/>
      <c r="G308" s="593"/>
    </row>
    <row r="309" spans="2:7" ht="20.100000000000001" customHeight="1">
      <c r="B309" s="591" t="s">
        <v>46</v>
      </c>
      <c r="C309" s="592"/>
      <c r="D309" s="592"/>
      <c r="E309" s="592"/>
      <c r="F309" s="592"/>
      <c r="G309" s="593"/>
    </row>
    <row r="310" spans="2:7" ht="20.100000000000001" customHeight="1">
      <c r="B310" s="257" t="s">
        <v>47</v>
      </c>
      <c r="C310" s="594">
        <v>1</v>
      </c>
      <c r="D310" s="595"/>
      <c r="E310" s="258" t="s">
        <v>48</v>
      </c>
      <c r="F310" s="596">
        <v>15</v>
      </c>
      <c r="G310" s="597"/>
    </row>
    <row r="311" spans="2:7" ht="20.100000000000001" customHeight="1">
      <c r="B311" s="257" t="s">
        <v>4</v>
      </c>
      <c r="C311" s="271" t="s">
        <v>28</v>
      </c>
      <c r="D311" s="270"/>
      <c r="E311" s="258"/>
      <c r="F311" s="262"/>
      <c r="G311" s="263"/>
    </row>
    <row r="312" spans="2:7" ht="20.100000000000001" customHeight="1">
      <c r="B312" s="264" t="s">
        <v>49</v>
      </c>
      <c r="C312" s="271" t="s">
        <v>193</v>
      </c>
      <c r="D312" s="270"/>
      <c r="E312" s="258"/>
      <c r="F312" s="262"/>
      <c r="G312" s="263"/>
    </row>
    <row r="313" spans="2:7" ht="20.100000000000001" customHeight="1">
      <c r="B313" s="267" t="s">
        <v>51</v>
      </c>
      <c r="C313" s="598" t="s">
        <v>194</v>
      </c>
      <c r="D313" s="599"/>
      <c r="E313" s="268" t="s">
        <v>53</v>
      </c>
      <c r="F313" s="600">
        <v>1533</v>
      </c>
      <c r="G313" s="601"/>
    </row>
    <row r="314" spans="2:7" ht="20.100000000000001" customHeight="1">
      <c r="B314" s="255" t="s">
        <v>54</v>
      </c>
      <c r="C314" s="256" t="s">
        <v>55</v>
      </c>
      <c r="D314" s="256" t="s">
        <v>56</v>
      </c>
      <c r="E314" s="256" t="s">
        <v>12</v>
      </c>
      <c r="F314" s="573" t="s">
        <v>57</v>
      </c>
      <c r="G314" s="574"/>
    </row>
    <row r="315" spans="2:7" ht="20.100000000000001" customHeight="1">
      <c r="B315" s="244">
        <v>1</v>
      </c>
      <c r="C315" s="245" t="s">
        <v>5</v>
      </c>
      <c r="D315" s="247">
        <v>17.5</v>
      </c>
      <c r="E315" s="245" t="str">
        <f>IF(D315&gt;=18,"A1",IF(D315&gt;=16,"A2",IF(D315&gt;=14,"B1",IF(D315&gt;=12,"B2",IF(D315&gt;=10,"C1",IF(D315&gt;=8,"C2",IF(D315&gt;=6.5,"D","E")))))))</f>
        <v>A2</v>
      </c>
      <c r="F315" s="575" t="s">
        <v>409</v>
      </c>
      <c r="G315" s="576"/>
    </row>
    <row r="316" spans="2:7" ht="20.100000000000001" customHeight="1">
      <c r="B316" s="244">
        <v>2</v>
      </c>
      <c r="C316" s="245" t="s">
        <v>6</v>
      </c>
      <c r="D316" s="247">
        <v>19.5</v>
      </c>
      <c r="E316" s="245" t="str">
        <f>IF(D316&gt;=18,"A1",IF(D316&gt;=16,"A2",IF(D316&gt;=14,"B1",IF(D316&gt;=12,"B2",IF(D316&gt;=10,"C1",IF(D316&gt;=8,"C2",IF(D316&gt;=6.5,"D","E")))))))</f>
        <v>A1</v>
      </c>
      <c r="F316" s="577"/>
      <c r="G316" s="578"/>
    </row>
    <row r="317" spans="2:7" ht="20.100000000000001" customHeight="1">
      <c r="B317" s="244">
        <v>3</v>
      </c>
      <c r="C317" s="245" t="s">
        <v>7</v>
      </c>
      <c r="D317" s="247">
        <v>20</v>
      </c>
      <c r="E317" s="245" t="str">
        <f>IF(D317&gt;=18,"A1",IF(D317&gt;=16,"A2",IF(D317&gt;=14,"B1",IF(D317&gt;=12,"B2",IF(D317&gt;=10,"C1",IF(D317&gt;=8,"C2",IF(D317&gt;=6.5,"D","E")))))))</f>
        <v>A1</v>
      </c>
      <c r="F317" s="577"/>
      <c r="G317" s="578"/>
    </row>
    <row r="318" spans="2:7" ht="20.100000000000001" customHeight="1">
      <c r="B318" s="244">
        <v>4</v>
      </c>
      <c r="C318" s="245" t="s">
        <v>8</v>
      </c>
      <c r="D318" s="247">
        <v>20</v>
      </c>
      <c r="E318" s="245" t="str">
        <f>IF(D318&gt;=18,"A1",IF(D318&gt;=16,"A2",IF(D318&gt;=14,"B1",IF(D318&gt;=12,"B2",IF(D318&gt;=10,"C1",IF(D318&gt;=8,"C2",IF(D318&gt;=6.5,"D","E")))))))</f>
        <v>A1</v>
      </c>
      <c r="F318" s="577"/>
      <c r="G318" s="578"/>
    </row>
    <row r="319" spans="2:7" ht="20.100000000000001" customHeight="1">
      <c r="B319" s="244">
        <v>5</v>
      </c>
      <c r="C319" s="245" t="s">
        <v>9</v>
      </c>
      <c r="D319" s="247">
        <v>19</v>
      </c>
      <c r="E319" s="245" t="str">
        <f>IF(D319&gt;=18,"A1",IF(D319&gt;=16,"A2",IF(D319&gt;=14,"B1",IF(D319&gt;=12,"B2",IF(D319&gt;=10,"C1",IF(D319&gt;=8,"C2",IF(D319&gt;=6.5,"D","E")))))))</f>
        <v>A1</v>
      </c>
      <c r="F319" s="577"/>
      <c r="G319" s="578"/>
    </row>
    <row r="320" spans="2:7" ht="20.100000000000001" customHeight="1">
      <c r="B320" s="248"/>
      <c r="C320" s="245" t="s">
        <v>10</v>
      </c>
      <c r="D320" s="247">
        <f>SUM(D315:D319)</f>
        <v>96</v>
      </c>
      <c r="E320" s="245" t="str">
        <f>IF(D320&gt;=91,"A1",IF(D320&gt;=81,"A2",IF(D320&gt;=71,"B1",IF(D320&gt;=61,"B2",IF(D320&gt;=51,"C1",IF(D320&gt;=41,"C2",IF(D320&gt;=33,"D","E")))))))</f>
        <v>A1</v>
      </c>
      <c r="F320" s="577"/>
      <c r="G320" s="578"/>
    </row>
    <row r="321" spans="2:7" ht="20.100000000000001" customHeight="1">
      <c r="B321" s="248"/>
      <c r="C321" s="249"/>
      <c r="D321" s="245">
        <f>(D320/100)*100</f>
        <v>96</v>
      </c>
      <c r="E321" s="249"/>
      <c r="F321" s="579"/>
      <c r="G321" s="580"/>
    </row>
    <row r="322" spans="2:7" ht="20.100000000000001" customHeight="1">
      <c r="B322" s="581" t="s">
        <v>58</v>
      </c>
      <c r="C322" s="583" t="s">
        <v>59</v>
      </c>
      <c r="D322" s="584"/>
      <c r="E322" s="583" t="s">
        <v>60</v>
      </c>
      <c r="F322" s="587"/>
      <c r="G322" s="588"/>
    </row>
    <row r="323" spans="2:7" ht="20.100000000000001" customHeight="1" thickBot="1">
      <c r="B323" s="582"/>
      <c r="C323" s="585"/>
      <c r="D323" s="586"/>
      <c r="E323" s="585"/>
      <c r="F323" s="589"/>
      <c r="G323" s="590"/>
    </row>
    <row r="324" spans="2:7" ht="20.100000000000001" customHeight="1" thickBot="1"/>
    <row r="325" spans="2:7" ht="20.100000000000001" customHeight="1">
      <c r="B325" s="251"/>
      <c r="C325" s="602" t="s">
        <v>0</v>
      </c>
      <c r="D325" s="603"/>
      <c r="E325" s="603"/>
      <c r="F325" s="603"/>
      <c r="G325" s="604"/>
    </row>
    <row r="326" spans="2:7" ht="20.100000000000001" customHeight="1">
      <c r="B326" s="248"/>
      <c r="C326" s="605" t="s">
        <v>42</v>
      </c>
      <c r="D326" s="592"/>
      <c r="E326" s="592"/>
      <c r="F326" s="592"/>
      <c r="G326" s="593"/>
    </row>
    <row r="327" spans="2:7" ht="20.100000000000001" customHeight="1">
      <c r="B327" s="248"/>
      <c r="C327" s="605" t="s">
        <v>43</v>
      </c>
      <c r="D327" s="592"/>
      <c r="E327" s="592"/>
      <c r="F327" s="592"/>
      <c r="G327" s="593"/>
    </row>
    <row r="328" spans="2:7" ht="20.100000000000001" customHeight="1">
      <c r="B328" s="248"/>
      <c r="C328" s="606" t="s">
        <v>44</v>
      </c>
      <c r="D328" s="607"/>
      <c r="E328" s="607"/>
      <c r="F328" s="607"/>
      <c r="G328" s="608"/>
    </row>
    <row r="329" spans="2:7" ht="20.100000000000001" customHeight="1">
      <c r="B329" s="248"/>
      <c r="C329" s="605" t="s">
        <v>45</v>
      </c>
      <c r="D329" s="592"/>
      <c r="E329" s="592"/>
      <c r="F329" s="592"/>
      <c r="G329" s="593"/>
    </row>
    <row r="330" spans="2:7" ht="20.100000000000001" customHeight="1">
      <c r="B330" s="591" t="s">
        <v>46</v>
      </c>
      <c r="C330" s="592"/>
      <c r="D330" s="592"/>
      <c r="E330" s="592"/>
      <c r="F330" s="592"/>
      <c r="G330" s="593"/>
    </row>
    <row r="331" spans="2:7" ht="20.100000000000001" customHeight="1">
      <c r="B331" s="257" t="s">
        <v>47</v>
      </c>
      <c r="C331" s="594">
        <v>1</v>
      </c>
      <c r="D331" s="595"/>
      <c r="E331" s="258" t="s">
        <v>48</v>
      </c>
      <c r="F331" s="596">
        <v>16</v>
      </c>
      <c r="G331" s="597"/>
    </row>
    <row r="332" spans="2:7" ht="20.100000000000001" customHeight="1">
      <c r="B332" s="257" t="s">
        <v>4</v>
      </c>
      <c r="C332" s="271" t="s">
        <v>29</v>
      </c>
      <c r="D332" s="270"/>
      <c r="E332" s="258"/>
      <c r="F332" s="262"/>
      <c r="G332" s="263"/>
    </row>
    <row r="333" spans="2:7" ht="20.100000000000001" customHeight="1">
      <c r="B333" s="264" t="s">
        <v>49</v>
      </c>
      <c r="C333" s="271" t="s">
        <v>196</v>
      </c>
      <c r="D333" s="270"/>
      <c r="E333" s="258"/>
      <c r="F333" s="262"/>
      <c r="G333" s="263"/>
    </row>
    <row r="334" spans="2:7" ht="20.100000000000001" customHeight="1">
      <c r="B334" s="267" t="s">
        <v>51</v>
      </c>
      <c r="C334" s="598" t="s">
        <v>197</v>
      </c>
      <c r="D334" s="599"/>
      <c r="E334" s="268" t="s">
        <v>53</v>
      </c>
      <c r="F334" s="600">
        <v>1467</v>
      </c>
      <c r="G334" s="601"/>
    </row>
    <row r="335" spans="2:7" ht="20.100000000000001" customHeight="1">
      <c r="B335" s="255" t="s">
        <v>54</v>
      </c>
      <c r="C335" s="256" t="s">
        <v>55</v>
      </c>
      <c r="D335" s="256" t="s">
        <v>56</v>
      </c>
      <c r="E335" s="256" t="s">
        <v>12</v>
      </c>
      <c r="F335" s="573" t="s">
        <v>57</v>
      </c>
      <c r="G335" s="574"/>
    </row>
    <row r="336" spans="2:7" ht="20.100000000000001" customHeight="1">
      <c r="B336" s="244">
        <v>1</v>
      </c>
      <c r="C336" s="245" t="s">
        <v>5</v>
      </c>
      <c r="D336" s="247">
        <v>18</v>
      </c>
      <c r="E336" s="245" t="str">
        <f>IF(D336&gt;=18,"A1",IF(D336&gt;=16,"A2",IF(D336&gt;=14,"B1",IF(D336&gt;=12,"B2",IF(D336&gt;=10,"C1",IF(D336&gt;=8,"C2",IF(D336&gt;=6.5,"D","E")))))))</f>
        <v>A1</v>
      </c>
      <c r="F336" s="575" t="s">
        <v>409</v>
      </c>
      <c r="G336" s="576"/>
    </row>
    <row r="337" spans="2:7" ht="20.100000000000001" customHeight="1">
      <c r="B337" s="244">
        <v>2</v>
      </c>
      <c r="C337" s="245" t="s">
        <v>6</v>
      </c>
      <c r="D337" s="247">
        <v>20</v>
      </c>
      <c r="E337" s="245" t="str">
        <f>IF(D337&gt;=18,"A1",IF(D337&gt;=16,"A2",IF(D337&gt;=14,"B1",IF(D337&gt;=12,"B2",IF(D337&gt;=10,"C1",IF(D337&gt;=8,"C2",IF(D337&gt;=6.5,"D","E")))))))</f>
        <v>A1</v>
      </c>
      <c r="F337" s="577"/>
      <c r="G337" s="578"/>
    </row>
    <row r="338" spans="2:7" ht="20.100000000000001" customHeight="1">
      <c r="B338" s="244">
        <v>3</v>
      </c>
      <c r="C338" s="245" t="s">
        <v>7</v>
      </c>
      <c r="D338" s="247">
        <v>19.5</v>
      </c>
      <c r="E338" s="245" t="str">
        <f>IF(D338&gt;=18,"A1",IF(D338&gt;=16,"A2",IF(D338&gt;=14,"B1",IF(D338&gt;=12,"B2",IF(D338&gt;=10,"C1",IF(D338&gt;=8,"C2",IF(D338&gt;=6.5,"D","E")))))))</f>
        <v>A1</v>
      </c>
      <c r="F338" s="577"/>
      <c r="G338" s="578"/>
    </row>
    <row r="339" spans="2:7" ht="20.100000000000001" customHeight="1">
      <c r="B339" s="244">
        <v>4</v>
      </c>
      <c r="C339" s="245" t="s">
        <v>8</v>
      </c>
      <c r="D339" s="247">
        <v>19.5</v>
      </c>
      <c r="E339" s="245" t="str">
        <f>IF(D339&gt;=18,"A1",IF(D339&gt;=16,"A2",IF(D339&gt;=14,"B1",IF(D339&gt;=12,"B2",IF(D339&gt;=10,"C1",IF(D339&gt;=8,"C2",IF(D339&gt;=6.5,"D","E")))))))</f>
        <v>A1</v>
      </c>
      <c r="F339" s="577"/>
      <c r="G339" s="578"/>
    </row>
    <row r="340" spans="2:7" ht="20.100000000000001" customHeight="1">
      <c r="B340" s="244">
        <v>5</v>
      </c>
      <c r="C340" s="245" t="s">
        <v>9</v>
      </c>
      <c r="D340" s="247">
        <v>20</v>
      </c>
      <c r="E340" s="245" t="str">
        <f>IF(D340&gt;=18,"A1",IF(D340&gt;=16,"A2",IF(D340&gt;=14,"B1",IF(D340&gt;=12,"B2",IF(D340&gt;=10,"C1",IF(D340&gt;=8,"C2",IF(D340&gt;=6.5,"D","E")))))))</f>
        <v>A1</v>
      </c>
      <c r="F340" s="577"/>
      <c r="G340" s="578"/>
    </row>
    <row r="341" spans="2:7" ht="20.100000000000001" customHeight="1">
      <c r="B341" s="248"/>
      <c r="C341" s="245" t="s">
        <v>10</v>
      </c>
      <c r="D341" s="247">
        <f>SUM(D336:D340)</f>
        <v>97</v>
      </c>
      <c r="E341" s="245" t="str">
        <f>IF(D341&gt;=91,"A1",IF(D341&gt;=81,"A2",IF(D341&gt;=71,"B1",IF(D341&gt;=61,"B2",IF(D341&gt;=51,"C1",IF(D341&gt;=41,"C2",IF(D341&gt;=33,"D","E")))))))</f>
        <v>A1</v>
      </c>
      <c r="F341" s="577"/>
      <c r="G341" s="578"/>
    </row>
    <row r="342" spans="2:7" ht="20.100000000000001" customHeight="1">
      <c r="B342" s="248"/>
      <c r="C342" s="249"/>
      <c r="D342" s="245">
        <f>(D341/100)*100</f>
        <v>97</v>
      </c>
      <c r="E342" s="249"/>
      <c r="F342" s="579"/>
      <c r="G342" s="580"/>
    </row>
    <row r="343" spans="2:7" ht="20.100000000000001" customHeight="1">
      <c r="B343" s="581" t="s">
        <v>58</v>
      </c>
      <c r="C343" s="583" t="s">
        <v>59</v>
      </c>
      <c r="D343" s="584"/>
      <c r="E343" s="583" t="s">
        <v>60</v>
      </c>
      <c r="F343" s="587"/>
      <c r="G343" s="588"/>
    </row>
    <row r="344" spans="2:7" ht="20.100000000000001" customHeight="1">
      <c r="B344" s="612"/>
      <c r="C344" s="613"/>
      <c r="D344" s="614"/>
      <c r="E344" s="613"/>
      <c r="F344" s="615"/>
      <c r="G344" s="616"/>
    </row>
    <row r="345" spans="2:7" ht="20.100000000000001" customHeight="1">
      <c r="B345" s="267"/>
      <c r="C345" s="272"/>
      <c r="D345" s="272"/>
      <c r="E345" s="272"/>
      <c r="F345" s="272"/>
      <c r="G345" s="273"/>
    </row>
    <row r="346" spans="2:7" ht="20.100000000000001" customHeight="1">
      <c r="B346" s="274"/>
      <c r="C346" s="609" t="s">
        <v>0</v>
      </c>
      <c r="D346" s="610"/>
      <c r="E346" s="610"/>
      <c r="F346" s="610"/>
      <c r="G346" s="611"/>
    </row>
    <row r="347" spans="2:7" ht="20.100000000000001" customHeight="1">
      <c r="B347" s="248"/>
      <c r="C347" s="605" t="s">
        <v>42</v>
      </c>
      <c r="D347" s="592"/>
      <c r="E347" s="592"/>
      <c r="F347" s="592"/>
      <c r="G347" s="593"/>
    </row>
    <row r="348" spans="2:7" ht="20.100000000000001" customHeight="1">
      <c r="B348" s="248"/>
      <c r="C348" s="605" t="s">
        <v>43</v>
      </c>
      <c r="D348" s="592"/>
      <c r="E348" s="592"/>
      <c r="F348" s="592"/>
      <c r="G348" s="593"/>
    </row>
    <row r="349" spans="2:7" ht="20.100000000000001" customHeight="1">
      <c r="B349" s="248"/>
      <c r="C349" s="606" t="s">
        <v>44</v>
      </c>
      <c r="D349" s="607"/>
      <c r="E349" s="607"/>
      <c r="F349" s="607"/>
      <c r="G349" s="608"/>
    </row>
    <row r="350" spans="2:7" ht="20.100000000000001" customHeight="1">
      <c r="B350" s="248"/>
      <c r="C350" s="605" t="s">
        <v>45</v>
      </c>
      <c r="D350" s="592"/>
      <c r="E350" s="592"/>
      <c r="F350" s="592"/>
      <c r="G350" s="593"/>
    </row>
    <row r="351" spans="2:7" ht="20.100000000000001" customHeight="1">
      <c r="B351" s="591" t="s">
        <v>46</v>
      </c>
      <c r="C351" s="592"/>
      <c r="D351" s="592"/>
      <c r="E351" s="592"/>
      <c r="F351" s="592"/>
      <c r="G351" s="593"/>
    </row>
    <row r="352" spans="2:7" ht="20.100000000000001" customHeight="1">
      <c r="B352" s="257" t="s">
        <v>47</v>
      </c>
      <c r="C352" s="594">
        <v>1</v>
      </c>
      <c r="D352" s="595"/>
      <c r="E352" s="258" t="s">
        <v>48</v>
      </c>
      <c r="F352" s="596">
        <v>17</v>
      </c>
      <c r="G352" s="597"/>
    </row>
    <row r="353" spans="2:7" ht="20.100000000000001" customHeight="1">
      <c r="B353" s="257" t="s">
        <v>4</v>
      </c>
      <c r="C353" s="271" t="s">
        <v>30</v>
      </c>
      <c r="D353" s="270"/>
      <c r="E353" s="258"/>
      <c r="F353" s="262"/>
      <c r="G353" s="263"/>
    </row>
    <row r="354" spans="2:7" ht="20.100000000000001" customHeight="1">
      <c r="B354" s="264" t="s">
        <v>49</v>
      </c>
      <c r="C354" s="271" t="s">
        <v>199</v>
      </c>
      <c r="D354" s="270"/>
      <c r="E354" s="258"/>
      <c r="F354" s="262"/>
      <c r="G354" s="263"/>
    </row>
    <row r="355" spans="2:7" ht="20.100000000000001" customHeight="1">
      <c r="B355" s="267" t="s">
        <v>51</v>
      </c>
      <c r="C355" s="598" t="s">
        <v>200</v>
      </c>
      <c r="D355" s="599"/>
      <c r="E355" s="268" t="s">
        <v>53</v>
      </c>
      <c r="F355" s="600">
        <v>1490</v>
      </c>
      <c r="G355" s="601"/>
    </row>
    <row r="356" spans="2:7" ht="20.100000000000001" customHeight="1">
      <c r="B356" s="255" t="s">
        <v>54</v>
      </c>
      <c r="C356" s="256" t="s">
        <v>55</v>
      </c>
      <c r="D356" s="256" t="s">
        <v>56</v>
      </c>
      <c r="E356" s="256" t="s">
        <v>12</v>
      </c>
      <c r="F356" s="573" t="s">
        <v>57</v>
      </c>
      <c r="G356" s="574"/>
    </row>
    <row r="357" spans="2:7" ht="20.100000000000001" customHeight="1">
      <c r="B357" s="244">
        <v>1</v>
      </c>
      <c r="C357" s="245" t="s">
        <v>5</v>
      </c>
      <c r="D357" s="247">
        <v>19</v>
      </c>
      <c r="E357" s="245" t="str">
        <f>IF(D357&gt;=18,"A1",IF(D357&gt;=16,"A2",IF(D357&gt;=14,"B1",IF(D357&gt;=12,"B2",IF(D357&gt;=10,"C1",IF(D357&gt;=8,"C2",IF(D357&gt;=6.5,"D","E")))))))</f>
        <v>A1</v>
      </c>
      <c r="F357" s="575" t="s">
        <v>412</v>
      </c>
      <c r="G357" s="576"/>
    </row>
    <row r="358" spans="2:7" ht="20.100000000000001" customHeight="1">
      <c r="B358" s="244">
        <v>2</v>
      </c>
      <c r="C358" s="245" t="s">
        <v>6</v>
      </c>
      <c r="D358" s="247">
        <v>20</v>
      </c>
      <c r="E358" s="245" t="str">
        <f>IF(D358&gt;=18,"A1",IF(D358&gt;=16,"A2",IF(D358&gt;=14,"B1",IF(D358&gt;=12,"B2",IF(D358&gt;=10,"C1",IF(D358&gt;=8,"C2",IF(D358&gt;=6.5,"D","E")))))))</f>
        <v>A1</v>
      </c>
      <c r="F358" s="577"/>
      <c r="G358" s="578"/>
    </row>
    <row r="359" spans="2:7" ht="20.100000000000001" customHeight="1">
      <c r="B359" s="244">
        <v>3</v>
      </c>
      <c r="C359" s="245" t="s">
        <v>7</v>
      </c>
      <c r="D359" s="247">
        <v>20</v>
      </c>
      <c r="E359" s="245" t="str">
        <f>IF(D359&gt;=18,"A1",IF(D359&gt;=16,"A2",IF(D359&gt;=14,"B1",IF(D359&gt;=12,"B2",IF(D359&gt;=10,"C1",IF(D359&gt;=8,"C2",IF(D359&gt;=6.5,"D","E")))))))</f>
        <v>A1</v>
      </c>
      <c r="F359" s="577"/>
      <c r="G359" s="578"/>
    </row>
    <row r="360" spans="2:7" ht="20.100000000000001" customHeight="1">
      <c r="B360" s="244">
        <v>4</v>
      </c>
      <c r="C360" s="245" t="s">
        <v>8</v>
      </c>
      <c r="D360" s="247">
        <v>20</v>
      </c>
      <c r="E360" s="245" t="str">
        <f>IF(D360&gt;=18,"A1",IF(D360&gt;=16,"A2",IF(D360&gt;=14,"B1",IF(D360&gt;=12,"B2",IF(D360&gt;=10,"C1",IF(D360&gt;=8,"C2",IF(D360&gt;=6.5,"D","E")))))))</f>
        <v>A1</v>
      </c>
      <c r="F360" s="577"/>
      <c r="G360" s="578"/>
    </row>
    <row r="361" spans="2:7" ht="20.100000000000001" customHeight="1">
      <c r="B361" s="244">
        <v>5</v>
      </c>
      <c r="C361" s="245" t="s">
        <v>9</v>
      </c>
      <c r="D361" s="247">
        <v>20</v>
      </c>
      <c r="E361" s="245" t="str">
        <f>IF(D361&gt;=18,"A1",IF(D361&gt;=16,"A2",IF(D361&gt;=14,"B1",IF(D361&gt;=12,"B2",IF(D361&gt;=10,"C1",IF(D361&gt;=8,"C2",IF(D361&gt;=6.5,"D","E")))))))</f>
        <v>A1</v>
      </c>
      <c r="F361" s="577"/>
      <c r="G361" s="578"/>
    </row>
    <row r="362" spans="2:7" ht="20.100000000000001" customHeight="1">
      <c r="B362" s="248"/>
      <c r="C362" s="245" t="s">
        <v>10</v>
      </c>
      <c r="D362" s="247">
        <f>SUM(D357:D361)</f>
        <v>99</v>
      </c>
      <c r="E362" s="245" t="str">
        <f>IF(D362&gt;=91,"A1",IF(D362&gt;=81,"A2",IF(D362&gt;=71,"B1",IF(D362&gt;=61,"B2",IF(D362&gt;=51,"C1",IF(D362&gt;=41,"C2",IF(D362&gt;=33,"D","E")))))))</f>
        <v>A1</v>
      </c>
      <c r="F362" s="577"/>
      <c r="G362" s="578"/>
    </row>
    <row r="363" spans="2:7" ht="20.100000000000001" customHeight="1">
      <c r="B363" s="248"/>
      <c r="C363" s="249"/>
      <c r="D363" s="245">
        <f>(D362/100)*100</f>
        <v>99</v>
      </c>
      <c r="E363" s="249"/>
      <c r="F363" s="579"/>
      <c r="G363" s="580"/>
    </row>
    <row r="364" spans="2:7" ht="20.100000000000001" customHeight="1">
      <c r="B364" s="581" t="s">
        <v>58</v>
      </c>
      <c r="C364" s="583" t="s">
        <v>59</v>
      </c>
      <c r="D364" s="584"/>
      <c r="E364" s="583" t="s">
        <v>60</v>
      </c>
      <c r="F364" s="587"/>
      <c r="G364" s="588"/>
    </row>
    <row r="365" spans="2:7" ht="20.100000000000001" customHeight="1" thickBot="1">
      <c r="B365" s="582"/>
      <c r="C365" s="585"/>
      <c r="D365" s="586"/>
      <c r="E365" s="585"/>
      <c r="F365" s="589"/>
      <c r="G365" s="590"/>
    </row>
    <row r="366" spans="2:7" ht="20.100000000000001" customHeight="1" thickBot="1"/>
    <row r="367" spans="2:7" ht="20.100000000000001" customHeight="1">
      <c r="B367" s="251"/>
      <c r="C367" s="602" t="s">
        <v>0</v>
      </c>
      <c r="D367" s="603"/>
      <c r="E367" s="603"/>
      <c r="F367" s="603"/>
      <c r="G367" s="604"/>
    </row>
    <row r="368" spans="2:7" ht="20.100000000000001" customHeight="1">
      <c r="B368" s="248"/>
      <c r="C368" s="605" t="s">
        <v>42</v>
      </c>
      <c r="D368" s="592"/>
      <c r="E368" s="592"/>
      <c r="F368" s="592"/>
      <c r="G368" s="593"/>
    </row>
    <row r="369" spans="2:7" ht="20.100000000000001" customHeight="1">
      <c r="B369" s="248"/>
      <c r="C369" s="605" t="s">
        <v>43</v>
      </c>
      <c r="D369" s="592"/>
      <c r="E369" s="592"/>
      <c r="F369" s="592"/>
      <c r="G369" s="593"/>
    </row>
    <row r="370" spans="2:7" ht="20.100000000000001" customHeight="1">
      <c r="B370" s="248"/>
      <c r="C370" s="606" t="s">
        <v>44</v>
      </c>
      <c r="D370" s="607"/>
      <c r="E370" s="607"/>
      <c r="F370" s="607"/>
      <c r="G370" s="608"/>
    </row>
    <row r="371" spans="2:7" ht="20.100000000000001" customHeight="1">
      <c r="B371" s="248"/>
      <c r="C371" s="605" t="s">
        <v>45</v>
      </c>
      <c r="D371" s="592"/>
      <c r="E371" s="592"/>
      <c r="F371" s="592"/>
      <c r="G371" s="593"/>
    </row>
    <row r="372" spans="2:7" ht="20.100000000000001" customHeight="1">
      <c r="B372" s="591" t="s">
        <v>46</v>
      </c>
      <c r="C372" s="592"/>
      <c r="D372" s="592"/>
      <c r="E372" s="592"/>
      <c r="F372" s="592"/>
      <c r="G372" s="593"/>
    </row>
    <row r="373" spans="2:7" ht="20.100000000000001" customHeight="1">
      <c r="B373" s="257" t="s">
        <v>47</v>
      </c>
      <c r="C373" s="594">
        <v>1</v>
      </c>
      <c r="D373" s="595"/>
      <c r="E373" s="258" t="s">
        <v>48</v>
      </c>
      <c r="F373" s="596">
        <v>18</v>
      </c>
      <c r="G373" s="597"/>
    </row>
    <row r="374" spans="2:7" ht="20.100000000000001" customHeight="1">
      <c r="B374" s="257" t="s">
        <v>4</v>
      </c>
      <c r="C374" s="271" t="s">
        <v>31</v>
      </c>
      <c r="D374" s="270"/>
      <c r="E374" s="258"/>
      <c r="F374" s="262"/>
      <c r="G374" s="263"/>
    </row>
    <row r="375" spans="2:7" ht="20.100000000000001" customHeight="1">
      <c r="B375" s="264" t="s">
        <v>49</v>
      </c>
      <c r="C375" s="271" t="s">
        <v>202</v>
      </c>
      <c r="D375" s="270"/>
      <c r="E375" s="258"/>
      <c r="F375" s="262"/>
      <c r="G375" s="263"/>
    </row>
    <row r="376" spans="2:7" ht="20.100000000000001" customHeight="1">
      <c r="B376" s="267" t="s">
        <v>51</v>
      </c>
      <c r="C376" s="598" t="s">
        <v>203</v>
      </c>
      <c r="D376" s="599"/>
      <c r="E376" s="268" t="s">
        <v>53</v>
      </c>
      <c r="F376" s="600">
        <v>1504</v>
      </c>
      <c r="G376" s="601"/>
    </row>
    <row r="377" spans="2:7" ht="20.100000000000001" customHeight="1">
      <c r="B377" s="255" t="s">
        <v>54</v>
      </c>
      <c r="C377" s="256" t="s">
        <v>55</v>
      </c>
      <c r="D377" s="256" t="s">
        <v>56</v>
      </c>
      <c r="E377" s="256" t="s">
        <v>12</v>
      </c>
      <c r="F377" s="573" t="s">
        <v>57</v>
      </c>
      <c r="G377" s="574"/>
    </row>
    <row r="378" spans="2:7" ht="20.100000000000001" customHeight="1">
      <c r="B378" s="244">
        <v>1</v>
      </c>
      <c r="C378" s="245" t="s">
        <v>5</v>
      </c>
      <c r="D378" s="247">
        <v>20</v>
      </c>
      <c r="E378" s="245" t="str">
        <f>IF(D378&gt;=18,"A1",IF(D378&gt;=16,"A2",IF(D378&gt;=14,"B1",IF(D378&gt;=12,"B2",IF(D378&gt;=10,"C1",IF(D378&gt;=8,"C2",IF(D378&gt;=6.5,"D","E")))))))</f>
        <v>A1</v>
      </c>
      <c r="F378" s="575" t="s">
        <v>412</v>
      </c>
      <c r="G378" s="576"/>
    </row>
    <row r="379" spans="2:7" ht="20.100000000000001" customHeight="1">
      <c r="B379" s="244">
        <v>2</v>
      </c>
      <c r="C379" s="245" t="s">
        <v>6</v>
      </c>
      <c r="D379" s="247">
        <v>20</v>
      </c>
      <c r="E379" s="245" t="str">
        <f>IF(D379&gt;=18,"A1",IF(D379&gt;=16,"A2",IF(D379&gt;=14,"B1",IF(D379&gt;=12,"B2",IF(D379&gt;=10,"C1",IF(D379&gt;=8,"C2",IF(D379&gt;=6.5,"D","E")))))))</f>
        <v>A1</v>
      </c>
      <c r="F379" s="577"/>
      <c r="G379" s="578"/>
    </row>
    <row r="380" spans="2:7" ht="20.100000000000001" customHeight="1">
      <c r="B380" s="244">
        <v>3</v>
      </c>
      <c r="C380" s="245" t="s">
        <v>7</v>
      </c>
      <c r="D380" s="247">
        <v>20</v>
      </c>
      <c r="E380" s="245" t="str">
        <f>IF(D380&gt;=18,"A1",IF(D380&gt;=16,"A2",IF(D380&gt;=14,"B1",IF(D380&gt;=12,"B2",IF(D380&gt;=10,"C1",IF(D380&gt;=8,"C2",IF(D380&gt;=6.5,"D","E")))))))</f>
        <v>A1</v>
      </c>
      <c r="F380" s="577"/>
      <c r="G380" s="578"/>
    </row>
    <row r="381" spans="2:7" ht="20.100000000000001" customHeight="1">
      <c r="B381" s="244">
        <v>4</v>
      </c>
      <c r="C381" s="245" t="s">
        <v>8</v>
      </c>
      <c r="D381" s="247">
        <v>20</v>
      </c>
      <c r="E381" s="245" t="str">
        <f>IF(D381&gt;=18,"A1",IF(D381&gt;=16,"A2",IF(D381&gt;=14,"B1",IF(D381&gt;=12,"B2",IF(D381&gt;=10,"C1",IF(D381&gt;=8,"C2",IF(D381&gt;=6.5,"D","E")))))))</f>
        <v>A1</v>
      </c>
      <c r="F381" s="577"/>
      <c r="G381" s="578"/>
    </row>
    <row r="382" spans="2:7" ht="20.100000000000001" customHeight="1">
      <c r="B382" s="244">
        <v>5</v>
      </c>
      <c r="C382" s="245" t="s">
        <v>9</v>
      </c>
      <c r="D382" s="247">
        <v>20</v>
      </c>
      <c r="E382" s="245" t="str">
        <f>IF(D382&gt;=18,"A1",IF(D382&gt;=16,"A2",IF(D382&gt;=14,"B1",IF(D382&gt;=12,"B2",IF(D382&gt;=10,"C1",IF(D382&gt;=8,"C2",IF(D382&gt;=6.5,"D","E")))))))</f>
        <v>A1</v>
      </c>
      <c r="F382" s="577"/>
      <c r="G382" s="578"/>
    </row>
    <row r="383" spans="2:7" ht="20.100000000000001" customHeight="1">
      <c r="B383" s="248"/>
      <c r="C383" s="245" t="s">
        <v>10</v>
      </c>
      <c r="D383" s="247">
        <f>SUM(D378:D382)</f>
        <v>100</v>
      </c>
      <c r="E383" s="245" t="str">
        <f>IF(D383&gt;=91,"A1",IF(D383&gt;=81,"A2",IF(D383&gt;=71,"B1",IF(D383&gt;=61,"B2",IF(D383&gt;=51,"C1",IF(D383&gt;=41,"C2",IF(D383&gt;=33,"D","E")))))))</f>
        <v>A1</v>
      </c>
      <c r="F383" s="577"/>
      <c r="G383" s="578"/>
    </row>
    <row r="384" spans="2:7" ht="20.100000000000001" customHeight="1">
      <c r="B384" s="248"/>
      <c r="C384" s="249"/>
      <c r="D384" s="245">
        <f>(D383/100)*100</f>
        <v>100</v>
      </c>
      <c r="E384" s="249"/>
      <c r="F384" s="579"/>
      <c r="G384" s="580"/>
    </row>
    <row r="385" spans="2:7" ht="20.100000000000001" customHeight="1">
      <c r="B385" s="581" t="s">
        <v>58</v>
      </c>
      <c r="C385" s="583" t="s">
        <v>59</v>
      </c>
      <c r="D385" s="584"/>
      <c r="E385" s="583" t="s">
        <v>60</v>
      </c>
      <c r="F385" s="587"/>
      <c r="G385" s="588"/>
    </row>
    <row r="386" spans="2:7" ht="20.100000000000001" customHeight="1">
      <c r="B386" s="612"/>
      <c r="C386" s="613"/>
      <c r="D386" s="614"/>
      <c r="E386" s="613"/>
      <c r="F386" s="615"/>
      <c r="G386" s="616"/>
    </row>
    <row r="387" spans="2:7" ht="20.100000000000001" customHeight="1">
      <c r="B387" s="267"/>
      <c r="C387" s="272"/>
      <c r="D387" s="272"/>
      <c r="E387" s="272"/>
      <c r="F387" s="272"/>
      <c r="G387" s="273"/>
    </row>
    <row r="388" spans="2:7" ht="20.100000000000001" customHeight="1">
      <c r="B388" s="274"/>
      <c r="C388" s="609" t="s">
        <v>0</v>
      </c>
      <c r="D388" s="610"/>
      <c r="E388" s="610"/>
      <c r="F388" s="610"/>
      <c r="G388" s="611"/>
    </row>
    <row r="389" spans="2:7" ht="20.100000000000001" customHeight="1">
      <c r="B389" s="248"/>
      <c r="C389" s="605" t="s">
        <v>42</v>
      </c>
      <c r="D389" s="592"/>
      <c r="E389" s="592"/>
      <c r="F389" s="592"/>
      <c r="G389" s="593"/>
    </row>
    <row r="390" spans="2:7" ht="20.100000000000001" customHeight="1">
      <c r="B390" s="248"/>
      <c r="C390" s="605" t="s">
        <v>43</v>
      </c>
      <c r="D390" s="592"/>
      <c r="E390" s="592"/>
      <c r="F390" s="592"/>
      <c r="G390" s="593"/>
    </row>
    <row r="391" spans="2:7" ht="20.100000000000001" customHeight="1">
      <c r="B391" s="248"/>
      <c r="C391" s="606" t="s">
        <v>44</v>
      </c>
      <c r="D391" s="607"/>
      <c r="E391" s="607"/>
      <c r="F391" s="607"/>
      <c r="G391" s="608"/>
    </row>
    <row r="392" spans="2:7" ht="20.100000000000001" customHeight="1">
      <c r="B392" s="248"/>
      <c r="C392" s="605" t="s">
        <v>45</v>
      </c>
      <c r="D392" s="592"/>
      <c r="E392" s="592"/>
      <c r="F392" s="592"/>
      <c r="G392" s="593"/>
    </row>
    <row r="393" spans="2:7" ht="20.100000000000001" customHeight="1">
      <c r="B393" s="591" t="s">
        <v>46</v>
      </c>
      <c r="C393" s="592"/>
      <c r="D393" s="592"/>
      <c r="E393" s="592"/>
      <c r="F393" s="592"/>
      <c r="G393" s="593"/>
    </row>
    <row r="394" spans="2:7" ht="20.100000000000001" customHeight="1">
      <c r="B394" s="257" t="s">
        <v>47</v>
      </c>
      <c r="C394" s="594">
        <v>1</v>
      </c>
      <c r="D394" s="595"/>
      <c r="E394" s="258" t="s">
        <v>48</v>
      </c>
      <c r="F394" s="596">
        <v>19</v>
      </c>
      <c r="G394" s="597"/>
    </row>
    <row r="395" spans="2:7" ht="20.100000000000001" customHeight="1">
      <c r="B395" s="257" t="s">
        <v>4</v>
      </c>
      <c r="C395" s="271" t="s">
        <v>32</v>
      </c>
      <c r="D395" s="270"/>
      <c r="E395" s="258"/>
      <c r="F395" s="262"/>
      <c r="G395" s="263"/>
    </row>
    <row r="396" spans="2:7" ht="20.100000000000001" customHeight="1">
      <c r="B396" s="264" t="s">
        <v>49</v>
      </c>
      <c r="C396" s="271" t="s">
        <v>205</v>
      </c>
      <c r="D396" s="270"/>
      <c r="E396" s="258"/>
      <c r="F396" s="262"/>
      <c r="G396" s="263"/>
    </row>
    <row r="397" spans="2:7" ht="20.100000000000001" customHeight="1">
      <c r="B397" s="267" t="s">
        <v>51</v>
      </c>
      <c r="C397" s="598" t="s">
        <v>206</v>
      </c>
      <c r="D397" s="599"/>
      <c r="E397" s="268" t="s">
        <v>53</v>
      </c>
      <c r="F397" s="600">
        <v>1525</v>
      </c>
      <c r="G397" s="601"/>
    </row>
    <row r="398" spans="2:7" ht="20.100000000000001" customHeight="1">
      <c r="B398" s="255" t="s">
        <v>54</v>
      </c>
      <c r="C398" s="256" t="s">
        <v>55</v>
      </c>
      <c r="D398" s="256" t="s">
        <v>56</v>
      </c>
      <c r="E398" s="256" t="s">
        <v>12</v>
      </c>
      <c r="F398" s="573" t="s">
        <v>57</v>
      </c>
      <c r="G398" s="574"/>
    </row>
    <row r="399" spans="2:7" ht="20.100000000000001" customHeight="1">
      <c r="B399" s="244">
        <v>1</v>
      </c>
      <c r="C399" s="245" t="s">
        <v>5</v>
      </c>
      <c r="D399" s="247">
        <v>17.5</v>
      </c>
      <c r="E399" s="245" t="str">
        <f>IF(D399&gt;=18,"A1",IF(D399&gt;=16,"A2",IF(D399&gt;=14,"B1",IF(D399&gt;=12,"B2",IF(D399&gt;=10,"C1",IF(D399&gt;=8,"C2",IF(D399&gt;=6.5,"D","E")))))))</f>
        <v>A2</v>
      </c>
      <c r="F399" s="575" t="s">
        <v>409</v>
      </c>
      <c r="G399" s="576"/>
    </row>
    <row r="400" spans="2:7" ht="20.100000000000001" customHeight="1">
      <c r="B400" s="244">
        <v>2</v>
      </c>
      <c r="C400" s="245" t="s">
        <v>6</v>
      </c>
      <c r="D400" s="247">
        <v>20</v>
      </c>
      <c r="E400" s="245" t="str">
        <f>IF(D400&gt;=18,"A1",IF(D400&gt;=16,"A2",IF(D400&gt;=14,"B1",IF(D400&gt;=12,"B2",IF(D400&gt;=10,"C1",IF(D400&gt;=8,"C2",IF(D400&gt;=6.5,"D","E")))))))</f>
        <v>A1</v>
      </c>
      <c r="F400" s="577"/>
      <c r="G400" s="578"/>
    </row>
    <row r="401" spans="2:7" ht="20.100000000000001" customHeight="1">
      <c r="B401" s="244">
        <v>3</v>
      </c>
      <c r="C401" s="245" t="s">
        <v>7</v>
      </c>
      <c r="D401" s="247">
        <v>19.5</v>
      </c>
      <c r="E401" s="245" t="str">
        <f>IF(D401&gt;=18,"A1",IF(D401&gt;=16,"A2",IF(D401&gt;=14,"B1",IF(D401&gt;=12,"B2",IF(D401&gt;=10,"C1",IF(D401&gt;=8,"C2",IF(D401&gt;=6.5,"D","E")))))))</f>
        <v>A1</v>
      </c>
      <c r="F401" s="577"/>
      <c r="G401" s="578"/>
    </row>
    <row r="402" spans="2:7" ht="20.100000000000001" customHeight="1">
      <c r="B402" s="244">
        <v>4</v>
      </c>
      <c r="C402" s="245" t="s">
        <v>8</v>
      </c>
      <c r="D402" s="247">
        <v>20</v>
      </c>
      <c r="E402" s="245" t="str">
        <f>IF(D402&gt;=18,"A1",IF(D402&gt;=16,"A2",IF(D402&gt;=14,"B1",IF(D402&gt;=12,"B2",IF(D402&gt;=10,"C1",IF(D402&gt;=8,"C2",IF(D402&gt;=6.5,"D","E")))))))</f>
        <v>A1</v>
      </c>
      <c r="F402" s="577"/>
      <c r="G402" s="578"/>
    </row>
    <row r="403" spans="2:7" ht="20.100000000000001" customHeight="1">
      <c r="B403" s="244">
        <v>5</v>
      </c>
      <c r="C403" s="245" t="s">
        <v>9</v>
      </c>
      <c r="D403" s="247">
        <v>20</v>
      </c>
      <c r="E403" s="245" t="str">
        <f>IF(D403&gt;=18,"A1",IF(D403&gt;=16,"A2",IF(D403&gt;=14,"B1",IF(D403&gt;=12,"B2",IF(D403&gt;=10,"C1",IF(D403&gt;=8,"C2",IF(D403&gt;=6.5,"D","E")))))))</f>
        <v>A1</v>
      </c>
      <c r="F403" s="577"/>
      <c r="G403" s="578"/>
    </row>
    <row r="404" spans="2:7" ht="20.100000000000001" customHeight="1">
      <c r="B404" s="248"/>
      <c r="C404" s="245" t="s">
        <v>10</v>
      </c>
      <c r="D404" s="247">
        <f>SUM(D399:D403)</f>
        <v>97</v>
      </c>
      <c r="E404" s="245" t="str">
        <f>IF(D404&gt;=91,"A1",IF(D404&gt;=81,"A2",IF(D404&gt;=71,"B1",IF(D404&gt;=61,"B2",IF(D404&gt;=51,"C1",IF(D404&gt;=41,"C2",IF(D404&gt;=33,"D","E")))))))</f>
        <v>A1</v>
      </c>
      <c r="F404" s="577"/>
      <c r="G404" s="578"/>
    </row>
    <row r="405" spans="2:7" ht="20.100000000000001" customHeight="1">
      <c r="B405" s="248"/>
      <c r="C405" s="249"/>
      <c r="D405" s="245">
        <f>(D404/100)*100</f>
        <v>97</v>
      </c>
      <c r="E405" s="249"/>
      <c r="F405" s="579"/>
      <c r="G405" s="580"/>
    </row>
    <row r="406" spans="2:7" ht="20.100000000000001" customHeight="1">
      <c r="B406" s="581" t="s">
        <v>58</v>
      </c>
      <c r="C406" s="583" t="s">
        <v>59</v>
      </c>
      <c r="D406" s="584"/>
      <c r="E406" s="583" t="s">
        <v>60</v>
      </c>
      <c r="F406" s="587"/>
      <c r="G406" s="588"/>
    </row>
    <row r="407" spans="2:7" ht="20.100000000000001" customHeight="1" thickBot="1">
      <c r="B407" s="582"/>
      <c r="C407" s="585"/>
      <c r="D407" s="586"/>
      <c r="E407" s="585"/>
      <c r="F407" s="589"/>
      <c r="G407" s="590"/>
    </row>
    <row r="408" spans="2:7" ht="20.100000000000001" customHeight="1" thickBot="1"/>
    <row r="409" spans="2:7" ht="20.100000000000001" customHeight="1">
      <c r="B409" s="251"/>
      <c r="C409" s="602" t="s">
        <v>0</v>
      </c>
      <c r="D409" s="603"/>
      <c r="E409" s="603"/>
      <c r="F409" s="603"/>
      <c r="G409" s="604"/>
    </row>
    <row r="410" spans="2:7" ht="20.100000000000001" customHeight="1">
      <c r="B410" s="248"/>
      <c r="C410" s="605" t="s">
        <v>42</v>
      </c>
      <c r="D410" s="592"/>
      <c r="E410" s="592"/>
      <c r="F410" s="592"/>
      <c r="G410" s="593"/>
    </row>
    <row r="411" spans="2:7" ht="20.100000000000001" customHeight="1">
      <c r="B411" s="248"/>
      <c r="C411" s="605" t="s">
        <v>43</v>
      </c>
      <c r="D411" s="592"/>
      <c r="E411" s="592"/>
      <c r="F411" s="592"/>
      <c r="G411" s="593"/>
    </row>
    <row r="412" spans="2:7" ht="20.100000000000001" customHeight="1">
      <c r="B412" s="248"/>
      <c r="C412" s="606" t="s">
        <v>44</v>
      </c>
      <c r="D412" s="607"/>
      <c r="E412" s="607"/>
      <c r="F412" s="607"/>
      <c r="G412" s="608"/>
    </row>
    <row r="413" spans="2:7" ht="20.100000000000001" customHeight="1">
      <c r="B413" s="248"/>
      <c r="C413" s="605" t="s">
        <v>45</v>
      </c>
      <c r="D413" s="592"/>
      <c r="E413" s="592"/>
      <c r="F413" s="592"/>
      <c r="G413" s="593"/>
    </row>
    <row r="414" spans="2:7" ht="20.100000000000001" customHeight="1">
      <c r="B414" s="591" t="s">
        <v>46</v>
      </c>
      <c r="C414" s="592"/>
      <c r="D414" s="592"/>
      <c r="E414" s="592"/>
      <c r="F414" s="592"/>
      <c r="G414" s="593"/>
    </row>
    <row r="415" spans="2:7" ht="20.100000000000001" customHeight="1">
      <c r="B415" s="257" t="s">
        <v>47</v>
      </c>
      <c r="C415" s="594">
        <v>1</v>
      </c>
      <c r="D415" s="595"/>
      <c r="E415" s="258" t="s">
        <v>48</v>
      </c>
      <c r="F415" s="596">
        <v>20</v>
      </c>
      <c r="G415" s="597"/>
    </row>
    <row r="416" spans="2:7" ht="20.100000000000001" customHeight="1">
      <c r="B416" s="257" t="s">
        <v>4</v>
      </c>
      <c r="C416" s="271" t="s">
        <v>207</v>
      </c>
      <c r="D416" s="270"/>
      <c r="E416" s="258"/>
      <c r="F416" s="262"/>
      <c r="G416" s="263"/>
    </row>
    <row r="417" spans="2:7" ht="20.100000000000001" customHeight="1">
      <c r="B417" s="264" t="s">
        <v>49</v>
      </c>
      <c r="C417" s="271" t="s">
        <v>208</v>
      </c>
      <c r="D417" s="270"/>
      <c r="E417" s="258"/>
      <c r="F417" s="262"/>
      <c r="G417" s="263"/>
    </row>
    <row r="418" spans="2:7" ht="20.100000000000001" customHeight="1">
      <c r="B418" s="267" t="s">
        <v>51</v>
      </c>
      <c r="C418" s="598" t="s">
        <v>209</v>
      </c>
      <c r="D418" s="599"/>
      <c r="E418" s="268" t="s">
        <v>53</v>
      </c>
      <c r="F418" s="600">
        <v>1481</v>
      </c>
      <c r="G418" s="601"/>
    </row>
    <row r="419" spans="2:7" ht="20.100000000000001" customHeight="1">
      <c r="B419" s="255" t="s">
        <v>54</v>
      </c>
      <c r="C419" s="256" t="s">
        <v>55</v>
      </c>
      <c r="D419" s="256" t="s">
        <v>56</v>
      </c>
      <c r="E419" s="256" t="s">
        <v>12</v>
      </c>
      <c r="F419" s="573" t="s">
        <v>57</v>
      </c>
      <c r="G419" s="574"/>
    </row>
    <row r="420" spans="2:7" ht="20.100000000000001" customHeight="1">
      <c r="B420" s="244">
        <v>1</v>
      </c>
      <c r="C420" s="245" t="s">
        <v>5</v>
      </c>
      <c r="D420" s="247">
        <v>14.5</v>
      </c>
      <c r="E420" s="245" t="str">
        <f>IF(D420&gt;=18,"A1",IF(D420&gt;=16,"A2",IF(D420&gt;=14,"B1",IF(D420&gt;=12,"B2",IF(D420&gt;=10,"C1",IF(D420&gt;=8,"C2",IF(D420&gt;=6.5,"D","E")))))))</f>
        <v>B1</v>
      </c>
      <c r="F420" s="575" t="s">
        <v>413</v>
      </c>
      <c r="G420" s="576"/>
    </row>
    <row r="421" spans="2:7" ht="20.100000000000001" customHeight="1">
      <c r="B421" s="244">
        <v>2</v>
      </c>
      <c r="C421" s="245" t="s">
        <v>6</v>
      </c>
      <c r="D421" s="247">
        <v>17</v>
      </c>
      <c r="E421" s="245" t="str">
        <f>IF(D421&gt;=18,"A1",IF(D421&gt;=16,"A2",IF(D421&gt;=14,"B1",IF(D421&gt;=12,"B2",IF(D421&gt;=10,"C1",IF(D421&gt;=8,"C2",IF(D421&gt;=6.5,"D","E")))))))</f>
        <v>A2</v>
      </c>
      <c r="F421" s="577"/>
      <c r="G421" s="578"/>
    </row>
    <row r="422" spans="2:7" ht="20.100000000000001" customHeight="1">
      <c r="B422" s="244">
        <v>3</v>
      </c>
      <c r="C422" s="245" t="s">
        <v>7</v>
      </c>
      <c r="D422" s="247">
        <v>19</v>
      </c>
      <c r="E422" s="245" t="str">
        <f>IF(D422&gt;=18,"A1",IF(D422&gt;=16,"A2",IF(D422&gt;=14,"B1",IF(D422&gt;=12,"B2",IF(D422&gt;=10,"C1",IF(D422&gt;=8,"C2",IF(D422&gt;=6.5,"D","E")))))))</f>
        <v>A1</v>
      </c>
      <c r="F422" s="577"/>
      <c r="G422" s="578"/>
    </row>
    <row r="423" spans="2:7" ht="20.100000000000001" customHeight="1">
      <c r="B423" s="244">
        <v>4</v>
      </c>
      <c r="C423" s="245" t="s">
        <v>8</v>
      </c>
      <c r="D423" s="247">
        <v>13.5</v>
      </c>
      <c r="E423" s="245" t="str">
        <f>IF(D423&gt;=18,"A1",IF(D423&gt;=16,"A2",IF(D423&gt;=14,"B1",IF(D423&gt;=12,"B2",IF(D423&gt;=10,"C1",IF(D423&gt;=8,"C2",IF(D423&gt;=6.5,"D","E")))))))</f>
        <v>B2</v>
      </c>
      <c r="F423" s="577"/>
      <c r="G423" s="578"/>
    </row>
    <row r="424" spans="2:7" ht="20.100000000000001" customHeight="1">
      <c r="B424" s="244">
        <v>5</v>
      </c>
      <c r="C424" s="245" t="s">
        <v>9</v>
      </c>
      <c r="D424" s="247">
        <v>15</v>
      </c>
      <c r="E424" s="245" t="str">
        <f>IF(D424&gt;=18,"A1",IF(D424&gt;=16,"A2",IF(D424&gt;=14,"B1",IF(D424&gt;=12,"B2",IF(D424&gt;=10,"C1",IF(D424&gt;=8,"C2",IF(D424&gt;=6.5,"D","E")))))))</f>
        <v>B1</v>
      </c>
      <c r="F424" s="577"/>
      <c r="G424" s="578"/>
    </row>
    <row r="425" spans="2:7" ht="20.100000000000001" customHeight="1">
      <c r="B425" s="248"/>
      <c r="C425" s="245" t="s">
        <v>10</v>
      </c>
      <c r="D425" s="247">
        <f>SUM(D420:D424)</f>
        <v>79</v>
      </c>
      <c r="E425" s="245" t="str">
        <f>IF(D425&gt;=91,"A1",IF(D425&gt;=81,"A2",IF(D425&gt;=71,"B1",IF(D425&gt;=61,"B2",IF(D425&gt;=51,"C1",IF(D425&gt;=41,"C2",IF(D425&gt;=33,"D","E")))))))</f>
        <v>B1</v>
      </c>
      <c r="F425" s="577"/>
      <c r="G425" s="578"/>
    </row>
    <row r="426" spans="2:7" ht="20.100000000000001" customHeight="1">
      <c r="B426" s="248"/>
      <c r="C426" s="249"/>
      <c r="D426" s="245">
        <f>(D425/100)*100</f>
        <v>79</v>
      </c>
      <c r="E426" s="249"/>
      <c r="F426" s="579"/>
      <c r="G426" s="580"/>
    </row>
    <row r="427" spans="2:7" ht="20.100000000000001" customHeight="1">
      <c r="B427" s="581" t="s">
        <v>58</v>
      </c>
      <c r="C427" s="583" t="s">
        <v>59</v>
      </c>
      <c r="D427" s="584"/>
      <c r="E427" s="583" t="s">
        <v>60</v>
      </c>
      <c r="F427" s="587"/>
      <c r="G427" s="588"/>
    </row>
    <row r="428" spans="2:7" ht="20.100000000000001" customHeight="1">
      <c r="B428" s="612"/>
      <c r="C428" s="613"/>
      <c r="D428" s="614"/>
      <c r="E428" s="613"/>
      <c r="F428" s="615"/>
      <c r="G428" s="616"/>
    </row>
    <row r="429" spans="2:7" ht="20.100000000000001" customHeight="1">
      <c r="B429" s="267"/>
      <c r="C429" s="272"/>
      <c r="D429" s="272"/>
      <c r="E429" s="272"/>
      <c r="F429" s="272"/>
      <c r="G429" s="273"/>
    </row>
    <row r="430" spans="2:7" ht="20.100000000000001" customHeight="1">
      <c r="B430" s="274"/>
      <c r="C430" s="609" t="s">
        <v>0</v>
      </c>
      <c r="D430" s="610"/>
      <c r="E430" s="610"/>
      <c r="F430" s="610"/>
      <c r="G430" s="611"/>
    </row>
    <row r="431" spans="2:7" ht="20.100000000000001" customHeight="1">
      <c r="B431" s="248"/>
      <c r="C431" s="605" t="s">
        <v>42</v>
      </c>
      <c r="D431" s="592"/>
      <c r="E431" s="592"/>
      <c r="F431" s="592"/>
      <c r="G431" s="593"/>
    </row>
    <row r="432" spans="2:7" ht="20.100000000000001" customHeight="1">
      <c r="B432" s="248"/>
      <c r="C432" s="605" t="s">
        <v>43</v>
      </c>
      <c r="D432" s="592"/>
      <c r="E432" s="592"/>
      <c r="F432" s="592"/>
      <c r="G432" s="593"/>
    </row>
    <row r="433" spans="2:7" ht="20.100000000000001" customHeight="1">
      <c r="B433" s="248"/>
      <c r="C433" s="606" t="s">
        <v>44</v>
      </c>
      <c r="D433" s="607"/>
      <c r="E433" s="607"/>
      <c r="F433" s="607"/>
      <c r="G433" s="608"/>
    </row>
    <row r="434" spans="2:7" ht="20.100000000000001" customHeight="1">
      <c r="B434" s="248"/>
      <c r="C434" s="605" t="s">
        <v>45</v>
      </c>
      <c r="D434" s="592"/>
      <c r="E434" s="592"/>
      <c r="F434" s="592"/>
      <c r="G434" s="593"/>
    </row>
    <row r="435" spans="2:7" ht="20.100000000000001" customHeight="1">
      <c r="B435" s="591" t="s">
        <v>46</v>
      </c>
      <c r="C435" s="592"/>
      <c r="D435" s="592"/>
      <c r="E435" s="592"/>
      <c r="F435" s="592"/>
      <c r="G435" s="593"/>
    </row>
    <row r="436" spans="2:7" ht="20.100000000000001" customHeight="1">
      <c r="B436" s="257" t="s">
        <v>47</v>
      </c>
      <c r="C436" s="594">
        <v>1</v>
      </c>
      <c r="D436" s="595"/>
      <c r="E436" s="258" t="s">
        <v>48</v>
      </c>
      <c r="F436" s="596">
        <v>21</v>
      </c>
      <c r="G436" s="597"/>
    </row>
    <row r="437" spans="2:7" ht="20.100000000000001" customHeight="1">
      <c r="B437" s="257" t="s">
        <v>4</v>
      </c>
      <c r="C437" s="271" t="s">
        <v>34</v>
      </c>
      <c r="D437" s="270"/>
      <c r="E437" s="258"/>
      <c r="F437" s="262"/>
      <c r="G437" s="263"/>
    </row>
    <row r="438" spans="2:7" ht="20.100000000000001" customHeight="1">
      <c r="B438" s="264" t="s">
        <v>49</v>
      </c>
      <c r="C438" s="271" t="s">
        <v>214</v>
      </c>
      <c r="D438" s="270"/>
      <c r="E438" s="258"/>
      <c r="F438" s="262"/>
      <c r="G438" s="263"/>
    </row>
    <row r="439" spans="2:7" ht="20.100000000000001" customHeight="1">
      <c r="B439" s="267" t="s">
        <v>51</v>
      </c>
      <c r="C439" s="598" t="s">
        <v>215</v>
      </c>
      <c r="D439" s="599"/>
      <c r="E439" s="268" t="s">
        <v>53</v>
      </c>
      <c r="F439" s="600">
        <v>1567</v>
      </c>
      <c r="G439" s="601"/>
    </row>
    <row r="440" spans="2:7" ht="20.100000000000001" customHeight="1">
      <c r="B440" s="255" t="s">
        <v>54</v>
      </c>
      <c r="C440" s="256" t="s">
        <v>55</v>
      </c>
      <c r="D440" s="256" t="s">
        <v>56</v>
      </c>
      <c r="E440" s="256" t="s">
        <v>12</v>
      </c>
      <c r="F440" s="573" t="s">
        <v>57</v>
      </c>
      <c r="G440" s="574"/>
    </row>
    <row r="441" spans="2:7" ht="20.100000000000001" customHeight="1">
      <c r="B441" s="244">
        <v>1</v>
      </c>
      <c r="C441" s="245" t="s">
        <v>5</v>
      </c>
      <c r="D441" s="247">
        <v>16</v>
      </c>
      <c r="E441" s="245" t="str">
        <f>IF(D441&gt;=18,"A1",IF(D441&gt;=16,"A2",IF(D441&gt;=14,"B1",IF(D441&gt;=12,"B2",IF(D441&gt;=10,"C1",IF(D441&gt;=8,"C2",IF(D441&gt;=6.5,"D","E")))))))</f>
        <v>A2</v>
      </c>
      <c r="F441" s="575" t="s">
        <v>414</v>
      </c>
      <c r="G441" s="576"/>
    </row>
    <row r="442" spans="2:7" ht="20.100000000000001" customHeight="1">
      <c r="B442" s="244">
        <v>2</v>
      </c>
      <c r="C442" s="245" t="s">
        <v>6</v>
      </c>
      <c r="D442" s="247">
        <v>17.5</v>
      </c>
      <c r="E442" s="245" t="str">
        <f>IF(D442&gt;=18,"A1",IF(D442&gt;=16,"A2",IF(D442&gt;=14,"B1",IF(D442&gt;=12,"B2",IF(D442&gt;=10,"C1",IF(D442&gt;=8,"C2",IF(D442&gt;=6.5,"D","E")))))))</f>
        <v>A2</v>
      </c>
      <c r="F442" s="577"/>
      <c r="G442" s="578"/>
    </row>
    <row r="443" spans="2:7" ht="20.100000000000001" customHeight="1">
      <c r="B443" s="244">
        <v>3</v>
      </c>
      <c r="C443" s="245" t="s">
        <v>7</v>
      </c>
      <c r="D443" s="247">
        <v>19.5</v>
      </c>
      <c r="E443" s="245" t="str">
        <f>IF(D443&gt;=18,"A1",IF(D443&gt;=16,"A2",IF(D443&gt;=14,"B1",IF(D443&gt;=12,"B2",IF(D443&gt;=10,"C1",IF(D443&gt;=8,"C2",IF(D443&gt;=6.5,"D","E")))))))</f>
        <v>A1</v>
      </c>
      <c r="F443" s="577"/>
      <c r="G443" s="578"/>
    </row>
    <row r="444" spans="2:7" ht="20.100000000000001" customHeight="1">
      <c r="B444" s="244">
        <v>4</v>
      </c>
      <c r="C444" s="245" t="s">
        <v>8</v>
      </c>
      <c r="D444" s="247">
        <v>16</v>
      </c>
      <c r="E444" s="245" t="str">
        <f>IF(D444&gt;=18,"A1",IF(D444&gt;=16,"A2",IF(D444&gt;=14,"B1",IF(D444&gt;=12,"B2",IF(D444&gt;=10,"C1",IF(D444&gt;=8,"C2",IF(D444&gt;=6.5,"D","E")))))))</f>
        <v>A2</v>
      </c>
      <c r="F444" s="577"/>
      <c r="G444" s="578"/>
    </row>
    <row r="445" spans="2:7" ht="20.100000000000001" customHeight="1">
      <c r="B445" s="244">
        <v>5</v>
      </c>
      <c r="C445" s="245" t="s">
        <v>9</v>
      </c>
      <c r="D445" s="247">
        <v>19</v>
      </c>
      <c r="E445" s="245" t="str">
        <f>IF(D445&gt;=18,"A1",IF(D445&gt;=16,"A2",IF(D445&gt;=14,"B1",IF(D445&gt;=12,"B2",IF(D445&gt;=10,"C1",IF(D445&gt;=8,"C2",IF(D445&gt;=6.5,"D","E")))))))</f>
        <v>A1</v>
      </c>
      <c r="F445" s="577"/>
      <c r="G445" s="578"/>
    </row>
    <row r="446" spans="2:7" ht="20.100000000000001" customHeight="1">
      <c r="B446" s="248"/>
      <c r="C446" s="245" t="s">
        <v>10</v>
      </c>
      <c r="D446" s="247">
        <f>SUM(D441:D445)</f>
        <v>88</v>
      </c>
      <c r="E446" s="245" t="str">
        <f>IF(D446&gt;=91,"A1",IF(D446&gt;=81,"A2",IF(D446&gt;=71,"B1",IF(D446&gt;=61,"B2",IF(D446&gt;=51,"C1",IF(D446&gt;=41,"C2",IF(D446&gt;=33,"D","E")))))))</f>
        <v>A2</v>
      </c>
      <c r="F446" s="577"/>
      <c r="G446" s="578"/>
    </row>
    <row r="447" spans="2:7" ht="20.100000000000001" customHeight="1">
      <c r="B447" s="248"/>
      <c r="C447" s="249"/>
      <c r="D447" s="245">
        <f>(D446/100)*100</f>
        <v>88</v>
      </c>
      <c r="E447" s="249"/>
      <c r="F447" s="579"/>
      <c r="G447" s="580"/>
    </row>
    <row r="448" spans="2:7" ht="20.100000000000001" customHeight="1">
      <c r="B448" s="581" t="s">
        <v>58</v>
      </c>
      <c r="C448" s="583" t="s">
        <v>59</v>
      </c>
      <c r="D448" s="584"/>
      <c r="E448" s="583" t="s">
        <v>60</v>
      </c>
      <c r="F448" s="587"/>
      <c r="G448" s="588"/>
    </row>
    <row r="449" spans="2:7" ht="20.100000000000001" customHeight="1" thickBot="1">
      <c r="B449" s="582"/>
      <c r="C449" s="585"/>
      <c r="D449" s="586"/>
      <c r="E449" s="585"/>
      <c r="F449" s="589"/>
      <c r="G449" s="590"/>
    </row>
    <row r="450" spans="2:7" ht="20.100000000000001" customHeight="1" thickBot="1"/>
    <row r="451" spans="2:7" ht="20.100000000000001" customHeight="1">
      <c r="B451" s="251"/>
      <c r="C451" s="602" t="s">
        <v>0</v>
      </c>
      <c r="D451" s="603"/>
      <c r="E451" s="603"/>
      <c r="F451" s="603"/>
      <c r="G451" s="604"/>
    </row>
    <row r="452" spans="2:7" ht="20.100000000000001" customHeight="1">
      <c r="B452" s="248"/>
      <c r="C452" s="605" t="s">
        <v>42</v>
      </c>
      <c r="D452" s="592"/>
      <c r="E452" s="592"/>
      <c r="F452" s="592"/>
      <c r="G452" s="593"/>
    </row>
    <row r="453" spans="2:7" ht="20.100000000000001" customHeight="1">
      <c r="B453" s="248"/>
      <c r="C453" s="605" t="s">
        <v>43</v>
      </c>
      <c r="D453" s="592"/>
      <c r="E453" s="592"/>
      <c r="F453" s="592"/>
      <c r="G453" s="593"/>
    </row>
    <row r="454" spans="2:7" ht="20.100000000000001" customHeight="1">
      <c r="B454" s="248"/>
      <c r="C454" s="606" t="s">
        <v>44</v>
      </c>
      <c r="D454" s="607"/>
      <c r="E454" s="607"/>
      <c r="F454" s="607"/>
      <c r="G454" s="608"/>
    </row>
    <row r="455" spans="2:7" ht="20.100000000000001" customHeight="1">
      <c r="B455" s="248"/>
      <c r="C455" s="605" t="s">
        <v>45</v>
      </c>
      <c r="D455" s="592"/>
      <c r="E455" s="592"/>
      <c r="F455" s="592"/>
      <c r="G455" s="593"/>
    </row>
    <row r="456" spans="2:7" ht="20.100000000000001" customHeight="1">
      <c r="B456" s="591" t="s">
        <v>46</v>
      </c>
      <c r="C456" s="592"/>
      <c r="D456" s="592"/>
      <c r="E456" s="592"/>
      <c r="F456" s="592"/>
      <c r="G456" s="593"/>
    </row>
    <row r="457" spans="2:7" ht="20.100000000000001" customHeight="1">
      <c r="B457" s="257" t="s">
        <v>47</v>
      </c>
      <c r="C457" s="594">
        <v>1</v>
      </c>
      <c r="D457" s="595"/>
      <c r="E457" s="258" t="s">
        <v>48</v>
      </c>
      <c r="F457" s="596">
        <v>22</v>
      </c>
      <c r="G457" s="597"/>
    </row>
    <row r="458" spans="2:7" ht="20.100000000000001" customHeight="1">
      <c r="B458" s="257" t="s">
        <v>4</v>
      </c>
      <c r="C458" s="271" t="s">
        <v>35</v>
      </c>
      <c r="D458" s="270"/>
      <c r="E458" s="258"/>
      <c r="F458" s="262"/>
      <c r="G458" s="263"/>
    </row>
    <row r="459" spans="2:7" ht="20.100000000000001" customHeight="1">
      <c r="B459" s="264" t="s">
        <v>49</v>
      </c>
      <c r="C459" s="271" t="s">
        <v>218</v>
      </c>
      <c r="D459" s="270"/>
      <c r="E459" s="258"/>
      <c r="F459" s="262"/>
      <c r="G459" s="263"/>
    </row>
    <row r="460" spans="2:7" ht="20.100000000000001" customHeight="1">
      <c r="B460" s="267" t="s">
        <v>51</v>
      </c>
      <c r="C460" s="598" t="s">
        <v>219</v>
      </c>
      <c r="D460" s="599"/>
      <c r="E460" s="268" t="s">
        <v>53</v>
      </c>
      <c r="F460" s="600">
        <v>1527</v>
      </c>
      <c r="G460" s="601"/>
    </row>
    <row r="461" spans="2:7" ht="20.100000000000001" customHeight="1">
      <c r="B461" s="255" t="s">
        <v>54</v>
      </c>
      <c r="C461" s="256" t="s">
        <v>55</v>
      </c>
      <c r="D461" s="256" t="s">
        <v>56</v>
      </c>
      <c r="E461" s="256" t="s">
        <v>12</v>
      </c>
      <c r="F461" s="573" t="s">
        <v>57</v>
      </c>
      <c r="G461" s="574"/>
    </row>
    <row r="462" spans="2:7" ht="20.100000000000001" customHeight="1">
      <c r="B462" s="244">
        <v>1</v>
      </c>
      <c r="C462" s="245" t="s">
        <v>5</v>
      </c>
      <c r="D462" s="247">
        <v>18.5</v>
      </c>
      <c r="E462" s="245" t="str">
        <f>IF(D462&gt;=18,"A1",IF(D462&gt;=16,"A2",IF(D462&gt;=14,"B1",IF(D462&gt;=12,"B2",IF(D462&gt;=10,"C1",IF(D462&gt;=8,"C2",IF(D462&gt;=6.5,"D","E")))))))</f>
        <v>A1</v>
      </c>
      <c r="F462" s="575" t="s">
        <v>415</v>
      </c>
      <c r="G462" s="576"/>
    </row>
    <row r="463" spans="2:7" ht="20.100000000000001" customHeight="1">
      <c r="B463" s="244">
        <v>2</v>
      </c>
      <c r="C463" s="245" t="s">
        <v>6</v>
      </c>
      <c r="D463" s="247">
        <v>19.5</v>
      </c>
      <c r="E463" s="245" t="str">
        <f>IF(D463&gt;=18,"A1",IF(D463&gt;=16,"A2",IF(D463&gt;=14,"B1",IF(D463&gt;=12,"B2",IF(D463&gt;=10,"C1",IF(D463&gt;=8,"C2",IF(D463&gt;=6.5,"D","E")))))))</f>
        <v>A1</v>
      </c>
      <c r="F463" s="577"/>
      <c r="G463" s="578"/>
    </row>
    <row r="464" spans="2:7" ht="20.100000000000001" customHeight="1">
      <c r="B464" s="244">
        <v>3</v>
      </c>
      <c r="C464" s="245" t="s">
        <v>7</v>
      </c>
      <c r="D464" s="247">
        <v>19.5</v>
      </c>
      <c r="E464" s="245" t="str">
        <f>IF(D464&gt;=18,"A1",IF(D464&gt;=16,"A2",IF(D464&gt;=14,"B1",IF(D464&gt;=12,"B2",IF(D464&gt;=10,"C1",IF(D464&gt;=8,"C2",IF(D464&gt;=6.5,"D","E")))))))</f>
        <v>A1</v>
      </c>
      <c r="F464" s="577"/>
      <c r="G464" s="578"/>
    </row>
    <row r="465" spans="2:7" ht="20.100000000000001" customHeight="1">
      <c r="B465" s="244">
        <v>4</v>
      </c>
      <c r="C465" s="245" t="s">
        <v>8</v>
      </c>
      <c r="D465" s="247">
        <v>18.5</v>
      </c>
      <c r="E465" s="245" t="str">
        <f>IF(D465&gt;=18,"A1",IF(D465&gt;=16,"A2",IF(D465&gt;=14,"B1",IF(D465&gt;=12,"B2",IF(D465&gt;=10,"C1",IF(D465&gt;=8,"C2",IF(D465&gt;=6.5,"D","E")))))))</f>
        <v>A1</v>
      </c>
      <c r="F465" s="577"/>
      <c r="G465" s="578"/>
    </row>
    <row r="466" spans="2:7" ht="20.100000000000001" customHeight="1">
      <c r="B466" s="244">
        <v>5</v>
      </c>
      <c r="C466" s="245" t="s">
        <v>9</v>
      </c>
      <c r="D466" s="247">
        <v>20</v>
      </c>
      <c r="E466" s="245" t="str">
        <f>IF(D466&gt;=18,"A1",IF(D466&gt;=16,"A2",IF(D466&gt;=14,"B1",IF(D466&gt;=12,"B2",IF(D466&gt;=10,"C1",IF(D466&gt;=8,"C2",IF(D466&gt;=6.5,"D","E")))))))</f>
        <v>A1</v>
      </c>
      <c r="F466" s="577"/>
      <c r="G466" s="578"/>
    </row>
    <row r="467" spans="2:7" ht="20.100000000000001" customHeight="1">
      <c r="B467" s="248"/>
      <c r="C467" s="245" t="s">
        <v>10</v>
      </c>
      <c r="D467" s="247">
        <f>SUM(D462:D466)</f>
        <v>96</v>
      </c>
      <c r="E467" s="245" t="str">
        <f>IF(D467&gt;=91,"A1",IF(D467&gt;=81,"A2",IF(D467&gt;=71,"B1",IF(D467&gt;=61,"B2",IF(D467&gt;=51,"C1",IF(D467&gt;=41,"C2",IF(D467&gt;=33,"D","E")))))))</f>
        <v>A1</v>
      </c>
      <c r="F467" s="577"/>
      <c r="G467" s="578"/>
    </row>
    <row r="468" spans="2:7" ht="20.100000000000001" customHeight="1">
      <c r="B468" s="248"/>
      <c r="C468" s="249"/>
      <c r="D468" s="245">
        <f>(D467/100)*100</f>
        <v>96</v>
      </c>
      <c r="E468" s="249"/>
      <c r="F468" s="579"/>
      <c r="G468" s="580"/>
    </row>
    <row r="469" spans="2:7" ht="20.100000000000001" customHeight="1">
      <c r="B469" s="581" t="s">
        <v>58</v>
      </c>
      <c r="C469" s="583" t="s">
        <v>59</v>
      </c>
      <c r="D469" s="584"/>
      <c r="E469" s="583" t="s">
        <v>60</v>
      </c>
      <c r="F469" s="587"/>
      <c r="G469" s="588"/>
    </row>
    <row r="470" spans="2:7" ht="20.100000000000001" customHeight="1">
      <c r="B470" s="612"/>
      <c r="C470" s="613"/>
      <c r="D470" s="614"/>
      <c r="E470" s="613"/>
      <c r="F470" s="615"/>
      <c r="G470" s="616"/>
    </row>
    <row r="471" spans="2:7" ht="20.100000000000001" customHeight="1">
      <c r="B471" s="267"/>
      <c r="C471" s="272"/>
      <c r="D471" s="272"/>
      <c r="E471" s="272"/>
      <c r="F471" s="272"/>
      <c r="G471" s="273"/>
    </row>
    <row r="472" spans="2:7" ht="20.100000000000001" customHeight="1">
      <c r="B472" s="274"/>
      <c r="C472" s="609" t="s">
        <v>0</v>
      </c>
      <c r="D472" s="610"/>
      <c r="E472" s="610"/>
      <c r="F472" s="610"/>
      <c r="G472" s="611"/>
    </row>
    <row r="473" spans="2:7" ht="20.100000000000001" customHeight="1">
      <c r="B473" s="248"/>
      <c r="C473" s="605" t="s">
        <v>42</v>
      </c>
      <c r="D473" s="592"/>
      <c r="E473" s="592"/>
      <c r="F473" s="592"/>
      <c r="G473" s="593"/>
    </row>
    <row r="474" spans="2:7" ht="20.100000000000001" customHeight="1">
      <c r="B474" s="248"/>
      <c r="C474" s="605" t="s">
        <v>43</v>
      </c>
      <c r="D474" s="592"/>
      <c r="E474" s="592"/>
      <c r="F474" s="592"/>
      <c r="G474" s="593"/>
    </row>
    <row r="475" spans="2:7" ht="20.100000000000001" customHeight="1">
      <c r="B475" s="248"/>
      <c r="C475" s="606" t="s">
        <v>44</v>
      </c>
      <c r="D475" s="607"/>
      <c r="E475" s="607"/>
      <c r="F475" s="607"/>
      <c r="G475" s="608"/>
    </row>
    <row r="476" spans="2:7" ht="20.100000000000001" customHeight="1">
      <c r="B476" s="248"/>
      <c r="C476" s="605" t="s">
        <v>45</v>
      </c>
      <c r="D476" s="592"/>
      <c r="E476" s="592"/>
      <c r="F476" s="592"/>
      <c r="G476" s="593"/>
    </row>
    <row r="477" spans="2:7" ht="20.100000000000001" customHeight="1">
      <c r="B477" s="591" t="s">
        <v>46</v>
      </c>
      <c r="C477" s="592"/>
      <c r="D477" s="592"/>
      <c r="E477" s="592"/>
      <c r="F477" s="592"/>
      <c r="G477" s="593"/>
    </row>
    <row r="478" spans="2:7" ht="20.100000000000001" customHeight="1">
      <c r="B478" s="257" t="s">
        <v>47</v>
      </c>
      <c r="C478" s="594">
        <v>1</v>
      </c>
      <c r="D478" s="595"/>
      <c r="E478" s="258" t="s">
        <v>48</v>
      </c>
      <c r="F478" s="596">
        <v>23</v>
      </c>
      <c r="G478" s="597"/>
    </row>
    <row r="479" spans="2:7" ht="20.100000000000001" customHeight="1">
      <c r="B479" s="257" t="s">
        <v>4</v>
      </c>
      <c r="C479" s="271" t="s">
        <v>36</v>
      </c>
      <c r="D479" s="270"/>
      <c r="E479" s="258"/>
      <c r="F479" s="262"/>
      <c r="G479" s="263"/>
    </row>
    <row r="480" spans="2:7" ht="20.100000000000001" customHeight="1">
      <c r="B480" s="264" t="s">
        <v>49</v>
      </c>
      <c r="C480" s="271" t="s">
        <v>220</v>
      </c>
      <c r="D480" s="270"/>
      <c r="E480" s="258"/>
      <c r="F480" s="262"/>
      <c r="G480" s="263"/>
    </row>
    <row r="481" spans="2:7" ht="20.100000000000001" customHeight="1">
      <c r="B481" s="267" t="s">
        <v>51</v>
      </c>
      <c r="C481" s="598" t="s">
        <v>221</v>
      </c>
      <c r="D481" s="599"/>
      <c r="E481" s="268" t="s">
        <v>53</v>
      </c>
      <c r="F481" s="600">
        <v>1443</v>
      </c>
      <c r="G481" s="601"/>
    </row>
    <row r="482" spans="2:7" ht="20.100000000000001" customHeight="1">
      <c r="B482" s="255" t="s">
        <v>54</v>
      </c>
      <c r="C482" s="256" t="s">
        <v>55</v>
      </c>
      <c r="D482" s="256" t="s">
        <v>56</v>
      </c>
      <c r="E482" s="256" t="s">
        <v>12</v>
      </c>
      <c r="F482" s="573" t="s">
        <v>57</v>
      </c>
      <c r="G482" s="574"/>
    </row>
    <row r="483" spans="2:7" ht="20.100000000000001" customHeight="1">
      <c r="B483" s="244">
        <v>1</v>
      </c>
      <c r="C483" s="245" t="s">
        <v>5</v>
      </c>
      <c r="D483" s="247">
        <v>16</v>
      </c>
      <c r="E483" s="245" t="str">
        <f>IF(D483&gt;=18,"A1",IF(D483&gt;=16,"A2",IF(D483&gt;=14,"B1",IF(D483&gt;=12,"B2",IF(D483&gt;=10,"C1",IF(D483&gt;=8,"C2",IF(D483&gt;=6.5,"D","E")))))))</f>
        <v>A2</v>
      </c>
      <c r="F483" s="575" t="s">
        <v>409</v>
      </c>
      <c r="G483" s="576"/>
    </row>
    <row r="484" spans="2:7" ht="20.100000000000001" customHeight="1">
      <c r="B484" s="244">
        <v>2</v>
      </c>
      <c r="C484" s="245" t="s">
        <v>6</v>
      </c>
      <c r="D484" s="247">
        <v>19.5</v>
      </c>
      <c r="E484" s="245" t="str">
        <f>IF(D484&gt;=18,"A1",IF(D484&gt;=16,"A2",IF(D484&gt;=14,"B1",IF(D484&gt;=12,"B2",IF(D484&gt;=10,"C1",IF(D484&gt;=8,"C2",IF(D484&gt;=6.5,"D","E")))))))</f>
        <v>A1</v>
      </c>
      <c r="F484" s="577"/>
      <c r="G484" s="578"/>
    </row>
    <row r="485" spans="2:7" ht="20.100000000000001" customHeight="1">
      <c r="B485" s="244">
        <v>3</v>
      </c>
      <c r="C485" s="245" t="s">
        <v>7</v>
      </c>
      <c r="D485" s="247">
        <v>20</v>
      </c>
      <c r="E485" s="245" t="str">
        <f>IF(D485&gt;=18,"A1",IF(D485&gt;=16,"A2",IF(D485&gt;=14,"B1",IF(D485&gt;=12,"B2",IF(D485&gt;=10,"C1",IF(D485&gt;=8,"C2",IF(D485&gt;=6.5,"D","E")))))))</f>
        <v>A1</v>
      </c>
      <c r="F485" s="577"/>
      <c r="G485" s="578"/>
    </row>
    <row r="486" spans="2:7" ht="20.100000000000001" customHeight="1">
      <c r="B486" s="244">
        <v>4</v>
      </c>
      <c r="C486" s="245" t="s">
        <v>8</v>
      </c>
      <c r="D486" s="247">
        <v>20</v>
      </c>
      <c r="E486" s="245" t="str">
        <f>IF(D486&gt;=18,"A1",IF(D486&gt;=16,"A2",IF(D486&gt;=14,"B1",IF(D486&gt;=12,"B2",IF(D486&gt;=10,"C1",IF(D486&gt;=8,"C2",IF(D486&gt;=6.5,"D","E")))))))</f>
        <v>A1</v>
      </c>
      <c r="F486" s="577"/>
      <c r="G486" s="578"/>
    </row>
    <row r="487" spans="2:7" ht="20.100000000000001" customHeight="1">
      <c r="B487" s="244">
        <v>5</v>
      </c>
      <c r="C487" s="245" t="s">
        <v>9</v>
      </c>
      <c r="D487" s="247">
        <v>20</v>
      </c>
      <c r="E487" s="245" t="str">
        <f>IF(D487&gt;=18,"A1",IF(D487&gt;=16,"A2",IF(D487&gt;=14,"B1",IF(D487&gt;=12,"B2",IF(D487&gt;=10,"C1",IF(D487&gt;=8,"C2",IF(D487&gt;=6.5,"D","E")))))))</f>
        <v>A1</v>
      </c>
      <c r="F487" s="577"/>
      <c r="G487" s="578"/>
    </row>
    <row r="488" spans="2:7" ht="20.100000000000001" customHeight="1">
      <c r="B488" s="248"/>
      <c r="C488" s="245" t="s">
        <v>10</v>
      </c>
      <c r="D488" s="247">
        <f>SUM(D483:D487)</f>
        <v>95.5</v>
      </c>
      <c r="E488" s="245" t="str">
        <f>IF(D488&gt;=91,"A1",IF(D488&gt;=81,"A2",IF(D488&gt;=71,"B1",IF(D488&gt;=61,"B2",IF(D488&gt;=51,"C1",IF(D488&gt;=41,"C2",IF(D488&gt;=33,"D","E")))))))</f>
        <v>A1</v>
      </c>
      <c r="F488" s="577"/>
      <c r="G488" s="578"/>
    </row>
    <row r="489" spans="2:7" ht="20.100000000000001" customHeight="1">
      <c r="B489" s="248"/>
      <c r="C489" s="249"/>
      <c r="D489" s="245">
        <f>(D488/100)*100</f>
        <v>95.5</v>
      </c>
      <c r="E489" s="249"/>
      <c r="F489" s="579"/>
      <c r="G489" s="580"/>
    </row>
    <row r="490" spans="2:7" ht="20.100000000000001" customHeight="1">
      <c r="B490" s="581" t="s">
        <v>58</v>
      </c>
      <c r="C490" s="583" t="s">
        <v>59</v>
      </c>
      <c r="D490" s="584"/>
      <c r="E490" s="583" t="s">
        <v>60</v>
      </c>
      <c r="F490" s="587"/>
      <c r="G490" s="588"/>
    </row>
    <row r="491" spans="2:7" ht="20.100000000000001" customHeight="1">
      <c r="B491" s="612"/>
      <c r="C491" s="613"/>
      <c r="D491" s="614"/>
      <c r="E491" s="613"/>
      <c r="F491" s="615"/>
      <c r="G491" s="616"/>
    </row>
    <row r="492" spans="2:7" ht="20.100000000000001" customHeight="1" thickBot="1">
      <c r="B492" s="275"/>
      <c r="C492" s="276"/>
      <c r="D492" s="276"/>
      <c r="E492" s="276"/>
      <c r="F492" s="276"/>
      <c r="G492" s="277"/>
    </row>
    <row r="493" spans="2:7" ht="20.100000000000001" customHeight="1">
      <c r="B493" s="289"/>
      <c r="C493" s="602" t="s">
        <v>0</v>
      </c>
      <c r="D493" s="603"/>
      <c r="E493" s="603"/>
      <c r="F493" s="603"/>
      <c r="G493" s="604"/>
    </row>
    <row r="494" spans="2:7" ht="20.100000000000001" customHeight="1">
      <c r="B494" s="290"/>
      <c r="C494" s="617" t="s">
        <v>42</v>
      </c>
      <c r="D494" s="592"/>
      <c r="E494" s="592"/>
      <c r="F494" s="592"/>
      <c r="G494" s="593"/>
    </row>
    <row r="495" spans="2:7" ht="20.100000000000001" customHeight="1">
      <c r="B495" s="290"/>
      <c r="C495" s="617" t="s">
        <v>43</v>
      </c>
      <c r="D495" s="592"/>
      <c r="E495" s="592"/>
      <c r="F495" s="592"/>
      <c r="G495" s="593"/>
    </row>
    <row r="496" spans="2:7" ht="20.100000000000001" customHeight="1">
      <c r="B496" s="290"/>
      <c r="C496" s="618" t="s">
        <v>44</v>
      </c>
      <c r="D496" s="619"/>
      <c r="E496" s="619"/>
      <c r="F496" s="619"/>
      <c r="G496" s="620"/>
    </row>
    <row r="497" spans="2:7" ht="20.100000000000001" customHeight="1">
      <c r="B497" s="290"/>
      <c r="C497" s="617" t="s">
        <v>45</v>
      </c>
      <c r="D497" s="592"/>
      <c r="E497" s="592"/>
      <c r="F497" s="592"/>
      <c r="G497" s="593"/>
    </row>
    <row r="498" spans="2:7" ht="20.100000000000001" customHeight="1">
      <c r="B498" s="291"/>
      <c r="C498" s="621" t="s">
        <v>416</v>
      </c>
      <c r="D498" s="622"/>
      <c r="E498" s="622"/>
      <c r="F498" s="622"/>
      <c r="G498" s="623"/>
    </row>
    <row r="499" spans="2:7" ht="20.100000000000001" customHeight="1">
      <c r="B499" s="257" t="s">
        <v>47</v>
      </c>
      <c r="C499" s="292">
        <v>1</v>
      </c>
      <c r="D499" s="293"/>
      <c r="E499" s="258" t="s">
        <v>48</v>
      </c>
      <c r="F499" s="294">
        <v>24</v>
      </c>
      <c r="G499" s="295"/>
    </row>
    <row r="500" spans="2:7" ht="20.100000000000001" customHeight="1">
      <c r="B500" s="257" t="s">
        <v>4</v>
      </c>
      <c r="C500" s="271" t="s">
        <v>223</v>
      </c>
      <c r="D500" s="270"/>
      <c r="E500" s="258"/>
      <c r="F500" s="262"/>
      <c r="G500" s="263"/>
    </row>
    <row r="501" spans="2:7" ht="20.100000000000001" customHeight="1">
      <c r="B501" s="264" t="s">
        <v>49</v>
      </c>
      <c r="C501" s="271" t="s">
        <v>224</v>
      </c>
      <c r="D501" s="270"/>
      <c r="E501" s="258"/>
      <c r="F501" s="262"/>
      <c r="G501" s="263"/>
    </row>
    <row r="502" spans="2:7" ht="20.100000000000001" customHeight="1">
      <c r="B502" s="267" t="s">
        <v>51</v>
      </c>
      <c r="C502" s="269" t="s">
        <v>417</v>
      </c>
      <c r="D502" s="258"/>
      <c r="E502" s="268" t="s">
        <v>53</v>
      </c>
      <c r="F502" s="296">
        <v>1528</v>
      </c>
      <c r="G502" s="297"/>
    </row>
    <row r="503" spans="2:7" ht="20.100000000000001" customHeight="1">
      <c r="B503" s="255" t="s">
        <v>54</v>
      </c>
      <c r="C503" s="256" t="s">
        <v>55</v>
      </c>
      <c r="D503" s="256" t="s">
        <v>56</v>
      </c>
      <c r="E503" s="256" t="s">
        <v>12</v>
      </c>
      <c r="F503" s="298" t="s">
        <v>57</v>
      </c>
      <c r="G503" s="299"/>
    </row>
    <row r="504" spans="2:7" ht="20.100000000000001" customHeight="1">
      <c r="B504" s="244">
        <v>1</v>
      </c>
      <c r="C504" s="245" t="s">
        <v>5</v>
      </c>
      <c r="D504" s="247">
        <v>20</v>
      </c>
      <c r="E504" s="245" t="str">
        <f>IF(D504&gt;=18,"A1",IF(D504&gt;=16,"A2",IF(D504&gt;=14,"B1",IF(D504&gt;=12,"B2",IF(D504&gt;=10,"C1",IF(D504&gt;=8,"C2",IF(D504&gt;=6.5,"D","E")))))))</f>
        <v>A1</v>
      </c>
      <c r="F504" s="575" t="s">
        <v>412</v>
      </c>
      <c r="G504" s="576"/>
    </row>
    <row r="505" spans="2:7" ht="20.100000000000001" customHeight="1">
      <c r="B505" s="244">
        <v>2</v>
      </c>
      <c r="C505" s="245" t="s">
        <v>6</v>
      </c>
      <c r="D505" s="247">
        <v>20</v>
      </c>
      <c r="E505" s="245" t="str">
        <f>IF(D505&gt;=18,"A1",IF(D505&gt;=16,"A2",IF(D505&gt;=14,"B1",IF(D505&gt;=12,"B2",IF(D505&gt;=10,"C1",IF(D505&gt;=8,"C2",IF(D505&gt;=6.5,"D","E")))))))</f>
        <v>A1</v>
      </c>
      <c r="F505" s="577"/>
      <c r="G505" s="578"/>
    </row>
    <row r="506" spans="2:7" ht="20.100000000000001" customHeight="1">
      <c r="B506" s="244">
        <v>3</v>
      </c>
      <c r="C506" s="245" t="s">
        <v>7</v>
      </c>
      <c r="D506" s="247">
        <v>20</v>
      </c>
      <c r="E506" s="245" t="str">
        <f>IF(D506&gt;=18,"A1",IF(D506&gt;=16,"A2",IF(D506&gt;=14,"B1",IF(D506&gt;=12,"B2",IF(D506&gt;=10,"C1",IF(D506&gt;=8,"C2",IF(D506&gt;=6.5,"D","E")))))))</f>
        <v>A1</v>
      </c>
      <c r="F506" s="577"/>
      <c r="G506" s="578"/>
    </row>
    <row r="507" spans="2:7" ht="20.100000000000001" customHeight="1">
      <c r="B507" s="244">
        <v>4</v>
      </c>
      <c r="C507" s="245" t="s">
        <v>8</v>
      </c>
      <c r="D507" s="247">
        <v>20</v>
      </c>
      <c r="E507" s="245" t="str">
        <f>IF(D507&gt;=18,"A1",IF(D507&gt;=16,"A2",IF(D507&gt;=14,"B1",IF(D507&gt;=12,"B2",IF(D507&gt;=10,"C1",IF(D507&gt;=8,"C2",IF(D507&gt;=6.5,"D","E")))))))</f>
        <v>A1</v>
      </c>
      <c r="F507" s="577"/>
      <c r="G507" s="578"/>
    </row>
    <row r="508" spans="2:7" ht="20.100000000000001" customHeight="1">
      <c r="B508" s="244">
        <v>5</v>
      </c>
      <c r="C508" s="245" t="s">
        <v>9</v>
      </c>
      <c r="D508" s="247">
        <v>20</v>
      </c>
      <c r="E508" s="245" t="str">
        <f>IF(D508&gt;=18,"A1",IF(D508&gt;=16,"A2",IF(D508&gt;=14,"B1",IF(D508&gt;=12,"B2",IF(D508&gt;=10,"C1",IF(D508&gt;=8,"C2",IF(D508&gt;=6.5,"D","E")))))))</f>
        <v>A1</v>
      </c>
      <c r="F508" s="577"/>
      <c r="G508" s="578"/>
    </row>
    <row r="509" spans="2:7" ht="20.100000000000001" customHeight="1">
      <c r="B509" s="248"/>
      <c r="C509" s="245" t="s">
        <v>10</v>
      </c>
      <c r="D509" s="247">
        <f>SUM(D504:D508)</f>
        <v>100</v>
      </c>
      <c r="E509" s="245" t="str">
        <f>IF(D509&gt;=91,"A1",IF(D509&gt;=81,"A2",IF(D509&gt;=71,"B1",IF(D509&gt;=61,"B2",IF(D509&gt;=51,"C1",IF(D509&gt;=41,"C2",IF(D509&gt;=33,"D","E")))))))</f>
        <v>A1</v>
      </c>
      <c r="F509" s="577"/>
      <c r="G509" s="578"/>
    </row>
    <row r="510" spans="2:7" ht="20.100000000000001" customHeight="1">
      <c r="B510" s="248"/>
      <c r="C510" s="249"/>
      <c r="D510" s="245">
        <f>(D509/100)*100</f>
        <v>100</v>
      </c>
      <c r="E510" s="249"/>
      <c r="F510" s="579"/>
      <c r="G510" s="580"/>
    </row>
    <row r="511" spans="2:7" ht="20.100000000000001" customHeight="1">
      <c r="B511" s="300" t="s">
        <v>58</v>
      </c>
      <c r="C511" s="301" t="s">
        <v>59</v>
      </c>
      <c r="D511" s="302"/>
      <c r="E511" s="301" t="s">
        <v>60</v>
      </c>
      <c r="F511" s="303"/>
      <c r="G511" s="304"/>
    </row>
    <row r="512" spans="2:7" ht="20.100000000000001" customHeight="1">
      <c r="B512" s="305"/>
      <c r="C512" s="306"/>
      <c r="D512" s="307"/>
      <c r="E512" s="306"/>
      <c r="F512" s="308"/>
      <c r="G512" s="309"/>
    </row>
    <row r="513" spans="2:7" ht="20.100000000000001" customHeight="1">
      <c r="B513" s="267"/>
      <c r="C513" s="272"/>
      <c r="D513" s="272"/>
      <c r="E513" s="272"/>
      <c r="F513" s="272"/>
      <c r="G513" s="273"/>
    </row>
    <row r="514" spans="2:7" ht="20.100000000000001" customHeight="1">
      <c r="B514" s="274"/>
      <c r="C514" s="609" t="s">
        <v>0</v>
      </c>
      <c r="D514" s="610"/>
      <c r="E514" s="610"/>
      <c r="F514" s="610"/>
      <c r="G514" s="611"/>
    </row>
    <row r="515" spans="2:7" ht="20.100000000000001" customHeight="1">
      <c r="B515" s="248"/>
      <c r="C515" s="605" t="s">
        <v>42</v>
      </c>
      <c r="D515" s="592"/>
      <c r="E515" s="592"/>
      <c r="F515" s="592"/>
      <c r="G515" s="593"/>
    </row>
    <row r="516" spans="2:7" ht="20.100000000000001" customHeight="1">
      <c r="B516" s="248"/>
      <c r="C516" s="605" t="s">
        <v>43</v>
      </c>
      <c r="D516" s="592"/>
      <c r="E516" s="592"/>
      <c r="F516" s="592"/>
      <c r="G516" s="593"/>
    </row>
    <row r="517" spans="2:7" ht="20.100000000000001" customHeight="1">
      <c r="B517" s="248"/>
      <c r="C517" s="606" t="s">
        <v>44</v>
      </c>
      <c r="D517" s="607"/>
      <c r="E517" s="607"/>
      <c r="F517" s="607"/>
      <c r="G517" s="608"/>
    </row>
    <row r="518" spans="2:7" ht="20.100000000000001" customHeight="1">
      <c r="B518" s="248"/>
      <c r="C518" s="605" t="s">
        <v>45</v>
      </c>
      <c r="D518" s="592"/>
      <c r="E518" s="592"/>
      <c r="F518" s="592"/>
      <c r="G518" s="593"/>
    </row>
    <row r="519" spans="2:7" ht="20.100000000000001" customHeight="1">
      <c r="B519" s="591" t="s">
        <v>46</v>
      </c>
      <c r="C519" s="592"/>
      <c r="D519" s="592"/>
      <c r="E519" s="592"/>
      <c r="F519" s="592"/>
      <c r="G519" s="593"/>
    </row>
    <row r="520" spans="2:7" ht="20.100000000000001" customHeight="1">
      <c r="B520" s="257" t="s">
        <v>47</v>
      </c>
      <c r="C520" s="594">
        <v>1</v>
      </c>
      <c r="D520" s="595"/>
      <c r="E520" s="258" t="s">
        <v>48</v>
      </c>
      <c r="F520" s="596">
        <v>25</v>
      </c>
      <c r="G520" s="597"/>
    </row>
    <row r="521" spans="2:7" ht="20.100000000000001" customHeight="1">
      <c r="B521" s="257" t="s">
        <v>4</v>
      </c>
      <c r="C521" s="271" t="s">
        <v>38</v>
      </c>
      <c r="D521" s="270"/>
      <c r="E521" s="258"/>
      <c r="F521" s="262"/>
      <c r="G521" s="263"/>
    </row>
    <row r="522" spans="2:7" ht="20.100000000000001" customHeight="1">
      <c r="B522" s="264" t="s">
        <v>49</v>
      </c>
      <c r="C522" s="271" t="s">
        <v>227</v>
      </c>
      <c r="D522" s="270"/>
      <c r="E522" s="258"/>
      <c r="F522" s="262"/>
      <c r="G522" s="263"/>
    </row>
    <row r="523" spans="2:7" ht="20.100000000000001" customHeight="1">
      <c r="B523" s="267" t="s">
        <v>51</v>
      </c>
      <c r="C523" s="598" t="s">
        <v>228</v>
      </c>
      <c r="D523" s="599"/>
      <c r="E523" s="268" t="s">
        <v>53</v>
      </c>
      <c r="F523" s="600">
        <v>1554</v>
      </c>
      <c r="G523" s="601"/>
    </row>
    <row r="524" spans="2:7" ht="20.100000000000001" customHeight="1">
      <c r="B524" s="255" t="s">
        <v>54</v>
      </c>
      <c r="C524" s="256" t="s">
        <v>55</v>
      </c>
      <c r="D524" s="256" t="s">
        <v>56</v>
      </c>
      <c r="E524" s="256" t="s">
        <v>12</v>
      </c>
      <c r="F524" s="573" t="s">
        <v>57</v>
      </c>
      <c r="G524" s="574"/>
    </row>
    <row r="525" spans="2:7" ht="20.100000000000001" customHeight="1">
      <c r="B525" s="244">
        <v>1</v>
      </c>
      <c r="C525" s="245" t="s">
        <v>5</v>
      </c>
      <c r="D525" s="247">
        <v>14</v>
      </c>
      <c r="E525" s="245" t="str">
        <f>IF(D525&gt;=18,"A1",IF(D525&gt;=16,"A2",IF(D525&gt;=14,"B1",IF(D525&gt;=12,"B2",IF(D525&gt;=10,"C1",IF(D525&gt;=8,"C2",IF(D525&gt;=6.5,"D","E")))))))</f>
        <v>B1</v>
      </c>
      <c r="F525" s="575" t="s">
        <v>418</v>
      </c>
      <c r="G525" s="576"/>
    </row>
    <row r="526" spans="2:7" ht="20.100000000000001" customHeight="1">
      <c r="B526" s="244">
        <v>2</v>
      </c>
      <c r="C526" s="245" t="s">
        <v>6</v>
      </c>
      <c r="D526" s="247">
        <v>18</v>
      </c>
      <c r="E526" s="245" t="str">
        <f>IF(D526&gt;=18,"A1",IF(D526&gt;=16,"A2",IF(D526&gt;=14,"B1",IF(D526&gt;=12,"B2",IF(D526&gt;=10,"C1",IF(D526&gt;=8,"C2",IF(D526&gt;=6.5,"D","E")))))))</f>
        <v>A1</v>
      </c>
      <c r="F526" s="577"/>
      <c r="G526" s="578"/>
    </row>
    <row r="527" spans="2:7" ht="20.100000000000001" customHeight="1">
      <c r="B527" s="244">
        <v>3</v>
      </c>
      <c r="C527" s="245" t="s">
        <v>7</v>
      </c>
      <c r="D527" s="247">
        <v>19</v>
      </c>
      <c r="E527" s="245" t="str">
        <f>IF(D527&gt;=18,"A1",IF(D527&gt;=16,"A2",IF(D527&gt;=14,"B1",IF(D527&gt;=12,"B2",IF(D527&gt;=10,"C1",IF(D527&gt;=8,"C2",IF(D527&gt;=6.5,"D","E")))))))</f>
        <v>A1</v>
      </c>
      <c r="F527" s="577"/>
      <c r="G527" s="578"/>
    </row>
    <row r="528" spans="2:7" ht="20.100000000000001" customHeight="1">
      <c r="B528" s="244">
        <v>4</v>
      </c>
      <c r="C528" s="245" t="s">
        <v>8</v>
      </c>
      <c r="D528" s="247">
        <v>16</v>
      </c>
      <c r="E528" s="245" t="str">
        <f>IF(D528&gt;=18,"A1",IF(D528&gt;=16,"A2",IF(D528&gt;=14,"B1",IF(D528&gt;=12,"B2",IF(D528&gt;=10,"C1",IF(D528&gt;=8,"C2",IF(D528&gt;=6.5,"D","E")))))))</f>
        <v>A2</v>
      </c>
      <c r="F528" s="577"/>
      <c r="G528" s="578"/>
    </row>
    <row r="529" spans="2:7" ht="20.100000000000001" customHeight="1">
      <c r="B529" s="244">
        <v>5</v>
      </c>
      <c r="C529" s="245" t="s">
        <v>9</v>
      </c>
      <c r="D529" s="247">
        <v>17</v>
      </c>
      <c r="E529" s="245" t="str">
        <f>IF(D529&gt;=18,"A1",IF(D529&gt;=16,"A2",IF(D529&gt;=14,"B1",IF(D529&gt;=12,"B2",IF(D529&gt;=10,"C1",IF(D529&gt;=8,"C2",IF(D529&gt;=6.5,"D","E")))))))</f>
        <v>A2</v>
      </c>
      <c r="F529" s="577"/>
      <c r="G529" s="578"/>
    </row>
    <row r="530" spans="2:7" ht="20.100000000000001" customHeight="1">
      <c r="B530" s="248"/>
      <c r="C530" s="245" t="s">
        <v>10</v>
      </c>
      <c r="D530" s="247">
        <f>SUM(D525:D529)</f>
        <v>84</v>
      </c>
      <c r="E530" s="245" t="str">
        <f>IF(D530&gt;=91,"A1",IF(D530&gt;=81,"A2",IF(D530&gt;=71,"B1",IF(D530&gt;=61,"B2",IF(D530&gt;=51,"C1",IF(D530&gt;=41,"C2",IF(D530&gt;=33,"D","E")))))))</f>
        <v>A2</v>
      </c>
      <c r="F530" s="577"/>
      <c r="G530" s="578"/>
    </row>
    <row r="531" spans="2:7" ht="20.100000000000001" customHeight="1">
      <c r="B531" s="248"/>
      <c r="C531" s="249"/>
      <c r="D531" s="245">
        <f>(D530/100)*100</f>
        <v>84</v>
      </c>
      <c r="E531" s="249"/>
      <c r="F531" s="579"/>
      <c r="G531" s="580"/>
    </row>
    <row r="532" spans="2:7" ht="20.100000000000001" customHeight="1">
      <c r="B532" s="581" t="s">
        <v>58</v>
      </c>
      <c r="C532" s="583" t="s">
        <v>59</v>
      </c>
      <c r="D532" s="584"/>
      <c r="E532" s="583" t="s">
        <v>60</v>
      </c>
      <c r="F532" s="587"/>
      <c r="G532" s="588"/>
    </row>
    <row r="533" spans="2:7" ht="20.100000000000001" customHeight="1" thickBot="1">
      <c r="B533" s="582"/>
      <c r="C533" s="585"/>
      <c r="D533" s="586"/>
      <c r="E533" s="585"/>
      <c r="F533" s="589"/>
      <c r="G533" s="590"/>
    </row>
    <row r="534" spans="2:7" ht="20.100000000000001" customHeight="1" thickBot="1"/>
    <row r="535" spans="2:7" ht="20.100000000000001" customHeight="1">
      <c r="B535" s="251"/>
      <c r="C535" s="602" t="s">
        <v>0</v>
      </c>
      <c r="D535" s="603"/>
      <c r="E535" s="603"/>
      <c r="F535" s="603"/>
      <c r="G535" s="604"/>
    </row>
    <row r="536" spans="2:7" ht="20.100000000000001" customHeight="1">
      <c r="B536" s="248"/>
      <c r="C536" s="605" t="s">
        <v>42</v>
      </c>
      <c r="D536" s="592"/>
      <c r="E536" s="592"/>
      <c r="F536" s="592"/>
      <c r="G536" s="593"/>
    </row>
    <row r="537" spans="2:7" ht="20.100000000000001" customHeight="1">
      <c r="B537" s="248"/>
      <c r="C537" s="605" t="s">
        <v>43</v>
      </c>
      <c r="D537" s="592"/>
      <c r="E537" s="592"/>
      <c r="F537" s="592"/>
      <c r="G537" s="593"/>
    </row>
    <row r="538" spans="2:7" ht="20.100000000000001" customHeight="1">
      <c r="B538" s="248"/>
      <c r="C538" s="606" t="s">
        <v>44</v>
      </c>
      <c r="D538" s="607"/>
      <c r="E538" s="607"/>
      <c r="F538" s="607"/>
      <c r="G538" s="608"/>
    </row>
    <row r="539" spans="2:7" ht="20.100000000000001" customHeight="1">
      <c r="B539" s="248"/>
      <c r="C539" s="605" t="s">
        <v>45</v>
      </c>
      <c r="D539" s="592"/>
      <c r="E539" s="592"/>
      <c r="F539" s="592"/>
      <c r="G539" s="593"/>
    </row>
    <row r="540" spans="2:7" ht="20.100000000000001" customHeight="1">
      <c r="B540" s="591" t="s">
        <v>46</v>
      </c>
      <c r="C540" s="592"/>
      <c r="D540" s="592"/>
      <c r="E540" s="592"/>
      <c r="F540" s="592"/>
      <c r="G540" s="593"/>
    </row>
    <row r="541" spans="2:7" ht="20.100000000000001" customHeight="1">
      <c r="B541" s="257" t="s">
        <v>47</v>
      </c>
      <c r="C541" s="594">
        <v>1</v>
      </c>
      <c r="D541" s="595"/>
      <c r="E541" s="258" t="s">
        <v>48</v>
      </c>
      <c r="F541" s="596">
        <v>26</v>
      </c>
      <c r="G541" s="597"/>
    </row>
    <row r="542" spans="2:7" ht="20.100000000000001" customHeight="1">
      <c r="B542" s="257" t="s">
        <v>4</v>
      </c>
      <c r="C542" s="271" t="s">
        <v>39</v>
      </c>
      <c r="D542" s="270"/>
      <c r="E542" s="258"/>
      <c r="F542" s="262"/>
      <c r="G542" s="263"/>
    </row>
    <row r="543" spans="2:7" ht="20.100000000000001" customHeight="1">
      <c r="B543" s="264" t="s">
        <v>49</v>
      </c>
      <c r="C543" s="271" t="s">
        <v>229</v>
      </c>
      <c r="D543" s="270"/>
      <c r="E543" s="258"/>
      <c r="F543" s="262"/>
      <c r="G543" s="263"/>
    </row>
    <row r="544" spans="2:7" ht="20.100000000000001" customHeight="1">
      <c r="B544" s="267" t="s">
        <v>51</v>
      </c>
      <c r="C544" s="598" t="s">
        <v>230</v>
      </c>
      <c r="D544" s="599"/>
      <c r="E544" s="268" t="s">
        <v>53</v>
      </c>
      <c r="F544" s="600">
        <v>1582</v>
      </c>
      <c r="G544" s="601"/>
    </row>
    <row r="545" spans="2:7" ht="20.100000000000001" customHeight="1">
      <c r="B545" s="255" t="s">
        <v>54</v>
      </c>
      <c r="C545" s="256" t="s">
        <v>55</v>
      </c>
      <c r="D545" s="256" t="s">
        <v>56</v>
      </c>
      <c r="E545" s="256" t="s">
        <v>12</v>
      </c>
      <c r="F545" s="573" t="s">
        <v>57</v>
      </c>
      <c r="G545" s="574"/>
    </row>
    <row r="546" spans="2:7" ht="20.100000000000001" customHeight="1">
      <c r="B546" s="244">
        <v>1</v>
      </c>
      <c r="C546" s="245" t="s">
        <v>5</v>
      </c>
      <c r="D546" s="247">
        <v>19</v>
      </c>
      <c r="E546" s="245" t="str">
        <f>IF(D546&gt;=18,"A1",IF(D546&gt;=16,"A2",IF(D546&gt;=14,"B1",IF(D546&gt;=12,"B2",IF(D546&gt;=10,"C1",IF(D546&gt;=8,"C2",IF(D546&gt;=6.5,"D","E")))))))</f>
        <v>A1</v>
      </c>
      <c r="F546" s="575" t="s">
        <v>412</v>
      </c>
      <c r="G546" s="576"/>
    </row>
    <row r="547" spans="2:7" ht="20.100000000000001" customHeight="1">
      <c r="B547" s="244">
        <v>2</v>
      </c>
      <c r="C547" s="245" t="s">
        <v>6</v>
      </c>
      <c r="D547" s="247">
        <v>20</v>
      </c>
      <c r="E547" s="245" t="str">
        <f>IF(D547&gt;=18,"A1",IF(D547&gt;=16,"A2",IF(D547&gt;=14,"B1",IF(D547&gt;=12,"B2",IF(D547&gt;=10,"C1",IF(D547&gt;=8,"C2",IF(D547&gt;=6.5,"D","E")))))))</f>
        <v>A1</v>
      </c>
      <c r="F547" s="577"/>
      <c r="G547" s="578"/>
    </row>
    <row r="548" spans="2:7" ht="20.100000000000001" customHeight="1">
      <c r="B548" s="244">
        <v>3</v>
      </c>
      <c r="C548" s="245" t="s">
        <v>7</v>
      </c>
      <c r="D548" s="247">
        <v>20</v>
      </c>
      <c r="E548" s="245" t="str">
        <f>IF(D548&gt;=18,"A1",IF(D548&gt;=16,"A2",IF(D548&gt;=14,"B1",IF(D548&gt;=12,"B2",IF(D548&gt;=10,"C1",IF(D548&gt;=8,"C2",IF(D548&gt;=6.5,"D","E")))))))</f>
        <v>A1</v>
      </c>
      <c r="F548" s="577"/>
      <c r="G548" s="578"/>
    </row>
    <row r="549" spans="2:7" ht="20.100000000000001" customHeight="1">
      <c r="B549" s="244">
        <v>4</v>
      </c>
      <c r="C549" s="245" t="s">
        <v>8</v>
      </c>
      <c r="D549" s="247">
        <v>19.5</v>
      </c>
      <c r="E549" s="245" t="str">
        <f>IF(D549&gt;=18,"A1",IF(D549&gt;=16,"A2",IF(D549&gt;=14,"B1",IF(D549&gt;=12,"B2",IF(D549&gt;=10,"C1",IF(D549&gt;=8,"C2",IF(D549&gt;=6.5,"D","E")))))))</f>
        <v>A1</v>
      </c>
      <c r="F549" s="577"/>
      <c r="G549" s="578"/>
    </row>
    <row r="550" spans="2:7" ht="20.100000000000001" customHeight="1">
      <c r="B550" s="244">
        <v>5</v>
      </c>
      <c r="C550" s="245" t="s">
        <v>9</v>
      </c>
      <c r="D550" s="247">
        <v>19</v>
      </c>
      <c r="E550" s="245" t="str">
        <f>IF(D550&gt;=18,"A1",IF(D550&gt;=16,"A2",IF(D550&gt;=14,"B1",IF(D550&gt;=12,"B2",IF(D550&gt;=10,"C1",IF(D550&gt;=8,"C2",IF(D550&gt;=6.5,"D","E")))))))</f>
        <v>A1</v>
      </c>
      <c r="F550" s="577"/>
      <c r="G550" s="578"/>
    </row>
    <row r="551" spans="2:7" ht="20.100000000000001" customHeight="1">
      <c r="B551" s="248"/>
      <c r="C551" s="245" t="s">
        <v>10</v>
      </c>
      <c r="D551" s="247">
        <f>SUM(D546:D550)</f>
        <v>97.5</v>
      </c>
      <c r="E551" s="245" t="str">
        <f>IF(D551&gt;=91,"A1",IF(D551&gt;=81,"A2",IF(D551&gt;=71,"B1",IF(D551&gt;=61,"B2",IF(D551&gt;=51,"C1",IF(D551&gt;=41,"C2",IF(D551&gt;=33,"D","E")))))))</f>
        <v>A1</v>
      </c>
      <c r="F551" s="577"/>
      <c r="G551" s="578"/>
    </row>
    <row r="552" spans="2:7" ht="20.100000000000001" customHeight="1">
      <c r="B552" s="248"/>
      <c r="C552" s="249"/>
      <c r="D552" s="245">
        <f>(D551/100)*100</f>
        <v>97.5</v>
      </c>
      <c r="E552" s="249"/>
      <c r="F552" s="579"/>
      <c r="G552" s="580"/>
    </row>
    <row r="553" spans="2:7" ht="20.100000000000001" customHeight="1">
      <c r="B553" s="581" t="s">
        <v>58</v>
      </c>
      <c r="C553" s="583" t="s">
        <v>59</v>
      </c>
      <c r="D553" s="584"/>
      <c r="E553" s="583" t="s">
        <v>60</v>
      </c>
      <c r="F553" s="587"/>
      <c r="G553" s="588"/>
    </row>
    <row r="554" spans="2:7" ht="20.100000000000001" customHeight="1">
      <c r="B554" s="612"/>
      <c r="C554" s="613"/>
      <c r="D554" s="614"/>
      <c r="E554" s="613"/>
      <c r="F554" s="615"/>
      <c r="G554" s="616"/>
    </row>
    <row r="555" spans="2:7" ht="20.100000000000001" customHeight="1">
      <c r="B555" s="267"/>
      <c r="C555" s="272"/>
      <c r="D555" s="272"/>
      <c r="E555" s="272"/>
      <c r="F555" s="272"/>
      <c r="G555" s="273"/>
    </row>
    <row r="556" spans="2:7" ht="20.100000000000001" customHeight="1">
      <c r="B556" s="274"/>
      <c r="C556" s="609" t="s">
        <v>0</v>
      </c>
      <c r="D556" s="610"/>
      <c r="E556" s="610"/>
      <c r="F556" s="610"/>
      <c r="G556" s="611"/>
    </row>
    <row r="557" spans="2:7" ht="20.100000000000001" customHeight="1">
      <c r="B557" s="248"/>
      <c r="C557" s="605" t="s">
        <v>42</v>
      </c>
      <c r="D557" s="592"/>
      <c r="E557" s="592"/>
      <c r="F557" s="592"/>
      <c r="G557" s="593"/>
    </row>
    <row r="558" spans="2:7" ht="20.100000000000001" customHeight="1">
      <c r="B558" s="248"/>
      <c r="C558" s="605" t="s">
        <v>43</v>
      </c>
      <c r="D558" s="592"/>
      <c r="E558" s="592"/>
      <c r="F558" s="592"/>
      <c r="G558" s="593"/>
    </row>
    <row r="559" spans="2:7" ht="20.100000000000001" customHeight="1">
      <c r="B559" s="248"/>
      <c r="C559" s="606" t="s">
        <v>44</v>
      </c>
      <c r="D559" s="607"/>
      <c r="E559" s="607"/>
      <c r="F559" s="607"/>
      <c r="G559" s="608"/>
    </row>
    <row r="560" spans="2:7" ht="20.100000000000001" customHeight="1">
      <c r="B560" s="248"/>
      <c r="C560" s="605" t="s">
        <v>45</v>
      </c>
      <c r="D560" s="592"/>
      <c r="E560" s="592"/>
      <c r="F560" s="592"/>
      <c r="G560" s="593"/>
    </row>
    <row r="561" spans="2:7" ht="20.100000000000001" customHeight="1">
      <c r="B561" s="591" t="s">
        <v>46</v>
      </c>
      <c r="C561" s="592"/>
      <c r="D561" s="592"/>
      <c r="E561" s="592"/>
      <c r="F561" s="592"/>
      <c r="G561" s="593"/>
    </row>
    <row r="562" spans="2:7" ht="20.100000000000001" customHeight="1">
      <c r="B562" s="257" t="s">
        <v>47</v>
      </c>
      <c r="C562" s="594">
        <v>1</v>
      </c>
      <c r="D562" s="595"/>
      <c r="E562" s="258" t="s">
        <v>48</v>
      </c>
      <c r="F562" s="596">
        <v>27</v>
      </c>
      <c r="G562" s="597"/>
    </row>
    <row r="563" spans="2:7" ht="20.100000000000001" customHeight="1">
      <c r="B563" s="257" t="s">
        <v>4</v>
      </c>
      <c r="C563" s="271" t="s">
        <v>40</v>
      </c>
      <c r="D563" s="270"/>
      <c r="E563" s="258"/>
      <c r="F563" s="262"/>
      <c r="G563" s="263"/>
    </row>
    <row r="564" spans="2:7" ht="20.100000000000001" customHeight="1">
      <c r="B564" s="264" t="s">
        <v>49</v>
      </c>
      <c r="C564" s="271" t="s">
        <v>232</v>
      </c>
      <c r="D564" s="270"/>
      <c r="E564" s="258"/>
      <c r="F564" s="262"/>
      <c r="G564" s="263"/>
    </row>
    <row r="565" spans="2:7" ht="20.100000000000001" customHeight="1">
      <c r="B565" s="267" t="s">
        <v>51</v>
      </c>
      <c r="C565" s="598" t="s">
        <v>233</v>
      </c>
      <c r="D565" s="599"/>
      <c r="E565" s="268" t="s">
        <v>53</v>
      </c>
      <c r="F565" s="600">
        <v>1584</v>
      </c>
      <c r="G565" s="601"/>
    </row>
    <row r="566" spans="2:7" ht="20.100000000000001" customHeight="1">
      <c r="B566" s="255" t="s">
        <v>54</v>
      </c>
      <c r="C566" s="256" t="s">
        <v>55</v>
      </c>
      <c r="D566" s="256" t="s">
        <v>56</v>
      </c>
      <c r="E566" s="256" t="s">
        <v>12</v>
      </c>
      <c r="F566" s="573" t="s">
        <v>57</v>
      </c>
      <c r="G566" s="574"/>
    </row>
    <row r="567" spans="2:7" ht="20.100000000000001" customHeight="1">
      <c r="B567" s="244">
        <v>1</v>
      </c>
      <c r="C567" s="245" t="s">
        <v>5</v>
      </c>
      <c r="D567" s="247">
        <v>18.5</v>
      </c>
      <c r="E567" s="245" t="str">
        <f>IF(D567&gt;=18,"A1",IF(D567&gt;=16,"A2",IF(D567&gt;=14,"B1",IF(D567&gt;=12,"B2",IF(D567&gt;=10,"C1",IF(D567&gt;=8,"C2",IF(D567&gt;=6.5,"D","E")))))))</f>
        <v>A1</v>
      </c>
      <c r="F567" s="575" t="s">
        <v>409</v>
      </c>
      <c r="G567" s="576"/>
    </row>
    <row r="568" spans="2:7" ht="20.100000000000001" customHeight="1">
      <c r="B568" s="244">
        <v>2</v>
      </c>
      <c r="C568" s="245" t="s">
        <v>6</v>
      </c>
      <c r="D568" s="247">
        <v>19</v>
      </c>
      <c r="E568" s="245" t="str">
        <f>IF(D568&gt;=18,"A1",IF(D568&gt;=16,"A2",IF(D568&gt;=14,"B1",IF(D568&gt;=12,"B2",IF(D568&gt;=10,"C1",IF(D568&gt;=8,"C2",IF(D568&gt;=6.5,"D","E")))))))</f>
        <v>A1</v>
      </c>
      <c r="F568" s="577"/>
      <c r="G568" s="578"/>
    </row>
    <row r="569" spans="2:7" ht="20.100000000000001" customHeight="1">
      <c r="B569" s="244">
        <v>3</v>
      </c>
      <c r="C569" s="245" t="s">
        <v>7</v>
      </c>
      <c r="D569" s="247">
        <v>19.5</v>
      </c>
      <c r="E569" s="245" t="str">
        <f>IF(D569&gt;=18,"A1",IF(D569&gt;=16,"A2",IF(D569&gt;=14,"B1",IF(D569&gt;=12,"B2",IF(D569&gt;=10,"C1",IF(D569&gt;=8,"C2",IF(D569&gt;=6.5,"D","E")))))))</f>
        <v>A1</v>
      </c>
      <c r="F569" s="577"/>
      <c r="G569" s="578"/>
    </row>
    <row r="570" spans="2:7" ht="20.100000000000001" customHeight="1">
      <c r="B570" s="244">
        <v>4</v>
      </c>
      <c r="C570" s="245" t="s">
        <v>8</v>
      </c>
      <c r="D570" s="247">
        <v>19</v>
      </c>
      <c r="E570" s="245" t="str">
        <f>IF(D570&gt;=18,"A1",IF(D570&gt;=16,"A2",IF(D570&gt;=14,"B1",IF(D570&gt;=12,"B2",IF(D570&gt;=10,"C1",IF(D570&gt;=8,"C2",IF(D570&gt;=6.5,"D","E")))))))</f>
        <v>A1</v>
      </c>
      <c r="F570" s="577"/>
      <c r="G570" s="578"/>
    </row>
    <row r="571" spans="2:7" ht="20.100000000000001" customHeight="1">
      <c r="B571" s="244">
        <v>5</v>
      </c>
      <c r="C571" s="245" t="s">
        <v>9</v>
      </c>
      <c r="D571" s="247">
        <v>19</v>
      </c>
      <c r="E571" s="245" t="str">
        <f>IF(D571&gt;=18,"A1",IF(D571&gt;=16,"A2",IF(D571&gt;=14,"B1",IF(D571&gt;=12,"B2",IF(D571&gt;=10,"C1",IF(D571&gt;=8,"C2",IF(D571&gt;=6.5,"D","E")))))))</f>
        <v>A1</v>
      </c>
      <c r="F571" s="577"/>
      <c r="G571" s="578"/>
    </row>
    <row r="572" spans="2:7" ht="20.100000000000001" customHeight="1">
      <c r="B572" s="248"/>
      <c r="C572" s="245" t="s">
        <v>10</v>
      </c>
      <c r="D572" s="247">
        <f>SUM(D567:D571)</f>
        <v>95</v>
      </c>
      <c r="E572" s="245" t="str">
        <f>IF(D572&gt;=91,"A1",IF(D572&gt;=81,"A2",IF(D572&gt;=71,"B1",IF(D572&gt;=61,"B2",IF(D572&gt;=51,"C1",IF(D572&gt;=41,"C2",IF(D572&gt;=33,"D","E")))))))</f>
        <v>A1</v>
      </c>
      <c r="F572" s="577"/>
      <c r="G572" s="578"/>
    </row>
    <row r="573" spans="2:7" ht="20.100000000000001" customHeight="1">
      <c r="B573" s="248"/>
      <c r="C573" s="249"/>
      <c r="D573" s="245">
        <f>(D572/100)*100</f>
        <v>95</v>
      </c>
      <c r="E573" s="249"/>
      <c r="F573" s="579"/>
      <c r="G573" s="580"/>
    </row>
    <row r="574" spans="2:7" ht="20.100000000000001" customHeight="1">
      <c r="B574" s="581" t="s">
        <v>58</v>
      </c>
      <c r="C574" s="583" t="s">
        <v>59</v>
      </c>
      <c r="D574" s="584"/>
      <c r="E574" s="583" t="s">
        <v>60</v>
      </c>
      <c r="F574" s="587"/>
      <c r="G574" s="588"/>
    </row>
    <row r="575" spans="2:7" ht="20.100000000000001" customHeight="1" thickBot="1">
      <c r="B575" s="582"/>
      <c r="C575" s="585"/>
      <c r="D575" s="586"/>
      <c r="E575" s="585"/>
      <c r="F575" s="589"/>
      <c r="G575" s="590"/>
    </row>
    <row r="576" spans="2:7" ht="20.100000000000001" customHeight="1" thickBot="1"/>
    <row r="577" spans="2:7" ht="20.100000000000001" customHeight="1">
      <c r="B577" s="251"/>
      <c r="C577" s="602" t="s">
        <v>0</v>
      </c>
      <c r="D577" s="603"/>
      <c r="E577" s="603"/>
      <c r="F577" s="603"/>
      <c r="G577" s="604"/>
    </row>
    <row r="578" spans="2:7" ht="20.100000000000001" customHeight="1">
      <c r="B578" s="248"/>
      <c r="C578" s="605" t="s">
        <v>42</v>
      </c>
      <c r="D578" s="592"/>
      <c r="E578" s="592"/>
      <c r="F578" s="592"/>
      <c r="G578" s="593"/>
    </row>
    <row r="579" spans="2:7" ht="20.100000000000001" customHeight="1">
      <c r="B579" s="248"/>
      <c r="C579" s="605" t="s">
        <v>43</v>
      </c>
      <c r="D579" s="592"/>
      <c r="E579" s="592"/>
      <c r="F579" s="592"/>
      <c r="G579" s="593"/>
    </row>
    <row r="580" spans="2:7" ht="20.100000000000001" customHeight="1">
      <c r="B580" s="248"/>
      <c r="C580" s="606" t="s">
        <v>44</v>
      </c>
      <c r="D580" s="607"/>
      <c r="E580" s="607"/>
      <c r="F580" s="607"/>
      <c r="G580" s="608"/>
    </row>
    <row r="581" spans="2:7" ht="20.100000000000001" customHeight="1">
      <c r="B581" s="248"/>
      <c r="C581" s="605" t="s">
        <v>45</v>
      </c>
      <c r="D581" s="592"/>
      <c r="E581" s="592"/>
      <c r="F581" s="592"/>
      <c r="G581" s="593"/>
    </row>
    <row r="582" spans="2:7" ht="20.100000000000001" customHeight="1">
      <c r="B582" s="591" t="s">
        <v>46</v>
      </c>
      <c r="C582" s="592"/>
      <c r="D582" s="592"/>
      <c r="E582" s="592"/>
      <c r="F582" s="592"/>
      <c r="G582" s="593"/>
    </row>
    <row r="583" spans="2:7" ht="20.100000000000001" customHeight="1">
      <c r="B583" s="257" t="s">
        <v>47</v>
      </c>
      <c r="C583" s="594">
        <v>1</v>
      </c>
      <c r="D583" s="595"/>
      <c r="E583" s="258" t="s">
        <v>48</v>
      </c>
      <c r="F583" s="596">
        <v>28</v>
      </c>
      <c r="G583" s="597"/>
    </row>
    <row r="584" spans="2:7" ht="20.100000000000001" customHeight="1">
      <c r="B584" s="257" t="s">
        <v>4</v>
      </c>
      <c r="C584" s="271" t="s">
        <v>419</v>
      </c>
      <c r="D584" s="270"/>
      <c r="E584" s="258"/>
      <c r="F584" s="262"/>
      <c r="G584" s="263"/>
    </row>
    <row r="585" spans="2:7" ht="20.100000000000001" customHeight="1">
      <c r="B585" s="264" t="s">
        <v>49</v>
      </c>
      <c r="C585" s="271" t="s">
        <v>236</v>
      </c>
      <c r="D585" s="270"/>
      <c r="E585" s="258"/>
      <c r="F585" s="262"/>
      <c r="G585" s="263"/>
    </row>
    <row r="586" spans="2:7" ht="20.100000000000001" customHeight="1">
      <c r="B586" s="267" t="s">
        <v>51</v>
      </c>
      <c r="C586" s="598" t="s">
        <v>237</v>
      </c>
      <c r="D586" s="599"/>
      <c r="E586" s="268" t="s">
        <v>53</v>
      </c>
      <c r="F586" s="600">
        <v>1588</v>
      </c>
      <c r="G586" s="601"/>
    </row>
    <row r="587" spans="2:7" ht="20.100000000000001" customHeight="1">
      <c r="B587" s="255" t="s">
        <v>54</v>
      </c>
      <c r="C587" s="256" t="s">
        <v>55</v>
      </c>
      <c r="D587" s="256" t="s">
        <v>56</v>
      </c>
      <c r="E587" s="256" t="s">
        <v>12</v>
      </c>
      <c r="F587" s="573" t="s">
        <v>57</v>
      </c>
      <c r="G587" s="574"/>
    </row>
    <row r="588" spans="2:7" ht="20.100000000000001" customHeight="1">
      <c r="B588" s="244">
        <v>1</v>
      </c>
      <c r="C588" s="245" t="s">
        <v>5</v>
      </c>
      <c r="D588" s="247">
        <v>16</v>
      </c>
      <c r="E588" s="245" t="str">
        <f>IF(D588&gt;=18,"A1",IF(D588&gt;=16,"A2",IF(D588&gt;=14,"B1",IF(D588&gt;=12,"B2",IF(D588&gt;=10,"C1",IF(D588&gt;=8,"C2",IF(D588&gt;=6.5,"D","E")))))))</f>
        <v>A2</v>
      </c>
      <c r="F588" s="575" t="s">
        <v>420</v>
      </c>
      <c r="G588" s="576"/>
    </row>
    <row r="589" spans="2:7" ht="20.100000000000001" customHeight="1">
      <c r="B589" s="244">
        <v>2</v>
      </c>
      <c r="C589" s="245" t="s">
        <v>6</v>
      </c>
      <c r="D589" s="247">
        <v>14</v>
      </c>
      <c r="E589" s="245" t="str">
        <f>IF(D589&gt;=18,"A1",IF(D589&gt;=16,"A2",IF(D589&gt;=14,"B1",IF(D589&gt;=12,"B2",IF(D589&gt;=10,"C1",IF(D589&gt;=8,"C2",IF(D589&gt;=6.5,"D","E")))))))</f>
        <v>B1</v>
      </c>
      <c r="F589" s="577"/>
      <c r="G589" s="578"/>
    </row>
    <row r="590" spans="2:7" ht="20.100000000000001" customHeight="1">
      <c r="B590" s="244">
        <v>3</v>
      </c>
      <c r="C590" s="245" t="s">
        <v>7</v>
      </c>
      <c r="D590" s="247">
        <v>16</v>
      </c>
      <c r="E590" s="245" t="str">
        <f>IF(D590&gt;=18,"A1",IF(D590&gt;=16,"A2",IF(D590&gt;=14,"B1",IF(D590&gt;=12,"B2",IF(D590&gt;=10,"C1",IF(D590&gt;=8,"C2",IF(D590&gt;=6.5,"D","E")))))))</f>
        <v>A2</v>
      </c>
      <c r="F590" s="577"/>
      <c r="G590" s="578"/>
    </row>
    <row r="591" spans="2:7" ht="20.100000000000001" customHeight="1">
      <c r="B591" s="244">
        <v>4</v>
      </c>
      <c r="C591" s="245" t="s">
        <v>8</v>
      </c>
      <c r="D591" s="247">
        <v>18</v>
      </c>
      <c r="E591" s="245" t="str">
        <f>IF(D591&gt;=18,"A1",IF(D591&gt;=16,"A2",IF(D591&gt;=14,"B1",IF(D591&gt;=12,"B2",IF(D591&gt;=10,"C1",IF(D591&gt;=8,"C2",IF(D591&gt;=6.5,"D","E")))))))</f>
        <v>A1</v>
      </c>
      <c r="F591" s="577"/>
      <c r="G591" s="578"/>
    </row>
    <row r="592" spans="2:7" ht="20.100000000000001" customHeight="1">
      <c r="B592" s="244">
        <v>5</v>
      </c>
      <c r="C592" s="245" t="s">
        <v>9</v>
      </c>
      <c r="D592" s="247">
        <v>18</v>
      </c>
      <c r="E592" s="245" t="str">
        <f>IF(D592&gt;=18,"A1",IF(D592&gt;=16,"A2",IF(D592&gt;=14,"B1",IF(D592&gt;=12,"B2",IF(D592&gt;=10,"C1",IF(D592&gt;=8,"C2",IF(D592&gt;=6.5,"D","E")))))))</f>
        <v>A1</v>
      </c>
      <c r="F592" s="577"/>
      <c r="G592" s="578"/>
    </row>
    <row r="593" spans="2:7" ht="20.100000000000001" customHeight="1">
      <c r="B593" s="248"/>
      <c r="C593" s="245" t="s">
        <v>10</v>
      </c>
      <c r="D593" s="247">
        <f>SUM(D588:D592)</f>
        <v>82</v>
      </c>
      <c r="E593" s="245" t="str">
        <f>IF(D593&gt;=91,"A1",IF(D593&gt;=81,"A2",IF(D593&gt;=71,"B1",IF(D593&gt;=61,"B2",IF(D593&gt;=51,"C1",IF(D593&gt;=41,"C2",IF(D593&gt;=33,"D","E")))))))</f>
        <v>A2</v>
      </c>
      <c r="F593" s="577"/>
      <c r="G593" s="578"/>
    </row>
    <row r="594" spans="2:7" ht="20.100000000000001" customHeight="1">
      <c r="B594" s="248"/>
      <c r="C594" s="249"/>
      <c r="D594" s="245">
        <f>(D593/100)*100</f>
        <v>82</v>
      </c>
      <c r="E594" s="249"/>
      <c r="F594" s="579"/>
      <c r="G594" s="580"/>
    </row>
    <row r="595" spans="2:7" ht="20.100000000000001" customHeight="1">
      <c r="B595" s="581" t="s">
        <v>58</v>
      </c>
      <c r="C595" s="583" t="s">
        <v>59</v>
      </c>
      <c r="D595" s="584"/>
      <c r="E595" s="583"/>
      <c r="F595" s="587"/>
      <c r="G595" s="588"/>
    </row>
    <row r="596" spans="2:7" ht="20.100000000000001" customHeight="1" thickBot="1">
      <c r="B596" s="582"/>
      <c r="C596" s="585"/>
      <c r="D596" s="586"/>
      <c r="E596" s="585"/>
      <c r="F596" s="589"/>
      <c r="G596" s="590"/>
    </row>
    <row r="598" spans="2:7" ht="20.100000000000001" customHeight="1">
      <c r="B598" s="285"/>
      <c r="C598" s="569"/>
      <c r="D598" s="569"/>
      <c r="E598" s="569"/>
      <c r="F598" s="569"/>
      <c r="G598" s="569"/>
    </row>
    <row r="599" spans="2:7" ht="20.100000000000001" customHeight="1">
      <c r="B599" s="285"/>
      <c r="C599" s="569"/>
      <c r="D599" s="569"/>
      <c r="E599" s="569"/>
      <c r="F599" s="569"/>
      <c r="G599" s="569"/>
    </row>
    <row r="600" spans="2:7" ht="20.100000000000001" customHeight="1">
      <c r="B600" s="285"/>
      <c r="C600" s="569"/>
      <c r="D600" s="569"/>
      <c r="E600" s="569"/>
      <c r="F600" s="569"/>
      <c r="G600" s="569"/>
    </row>
    <row r="601" spans="2:7" ht="20.100000000000001" customHeight="1">
      <c r="B601" s="285"/>
      <c r="C601" s="571"/>
      <c r="D601" s="571"/>
      <c r="E601" s="571"/>
      <c r="F601" s="571"/>
      <c r="G601" s="571"/>
    </row>
    <row r="602" spans="2:7" ht="20.100000000000001" customHeight="1">
      <c r="B602" s="285"/>
      <c r="C602" s="569"/>
      <c r="D602" s="569"/>
      <c r="E602" s="569"/>
      <c r="F602" s="569"/>
      <c r="G602" s="569"/>
    </row>
    <row r="603" spans="2:7" ht="20.100000000000001" customHeight="1">
      <c r="B603" s="569"/>
      <c r="C603" s="569"/>
      <c r="D603" s="569"/>
      <c r="E603" s="569"/>
      <c r="F603" s="569"/>
      <c r="G603" s="569"/>
    </row>
    <row r="604" spans="2:7" ht="20.100000000000001" customHeight="1">
      <c r="B604" s="281"/>
      <c r="C604" s="570"/>
      <c r="D604" s="570"/>
      <c r="E604" s="281"/>
      <c r="F604" s="570"/>
      <c r="G604" s="570"/>
    </row>
    <row r="605" spans="2:7" ht="20.100000000000001" customHeight="1">
      <c r="B605" s="281"/>
      <c r="C605" s="310"/>
      <c r="D605" s="311"/>
      <c r="E605" s="281"/>
      <c r="F605" s="312"/>
      <c r="G605" s="311"/>
    </row>
    <row r="606" spans="2:7" ht="20.100000000000001" customHeight="1">
      <c r="B606" s="281"/>
      <c r="C606" s="310"/>
      <c r="D606" s="311"/>
      <c r="E606" s="281"/>
      <c r="F606" s="312"/>
      <c r="G606" s="311"/>
    </row>
    <row r="607" spans="2:7" ht="20.100000000000001" customHeight="1">
      <c r="B607" s="272"/>
      <c r="C607" s="571"/>
      <c r="D607" s="571"/>
      <c r="E607" s="313"/>
      <c r="F607" s="572"/>
      <c r="G607" s="572"/>
    </row>
    <row r="608" spans="2:7" ht="20.100000000000001" customHeight="1">
      <c r="B608" s="312"/>
      <c r="C608" s="312"/>
      <c r="D608" s="312"/>
      <c r="E608" s="312"/>
      <c r="F608" s="566"/>
      <c r="G608" s="566"/>
    </row>
    <row r="609" spans="2:7" ht="20.100000000000001" customHeight="1">
      <c r="B609" s="284"/>
      <c r="C609" s="285"/>
      <c r="D609" s="286"/>
      <c r="E609" s="284"/>
      <c r="F609" s="567"/>
      <c r="G609" s="567"/>
    </row>
    <row r="610" spans="2:7" ht="20.100000000000001" customHeight="1">
      <c r="B610" s="284"/>
      <c r="C610" s="285"/>
      <c r="D610" s="286"/>
      <c r="E610" s="284"/>
      <c r="F610" s="567"/>
      <c r="G610" s="567"/>
    </row>
    <row r="611" spans="2:7" ht="20.100000000000001" customHeight="1">
      <c r="B611" s="284"/>
      <c r="C611" s="285"/>
      <c r="D611" s="286"/>
      <c r="E611" s="284"/>
      <c r="F611" s="567"/>
      <c r="G611" s="567"/>
    </row>
    <row r="612" spans="2:7" ht="20.100000000000001" customHeight="1">
      <c r="B612" s="284"/>
      <c r="C612" s="285"/>
      <c r="D612" s="286"/>
      <c r="E612" s="284"/>
      <c r="F612" s="567"/>
      <c r="G612" s="567"/>
    </row>
    <row r="613" spans="2:7" ht="20.100000000000001" customHeight="1">
      <c r="B613" s="284"/>
      <c r="C613" s="285"/>
      <c r="D613" s="286"/>
      <c r="E613" s="284"/>
      <c r="F613" s="567"/>
      <c r="G613" s="567"/>
    </row>
    <row r="614" spans="2:7" ht="20.100000000000001" customHeight="1">
      <c r="B614" s="285"/>
      <c r="C614" s="284"/>
      <c r="D614" s="286"/>
      <c r="E614" s="284"/>
      <c r="F614" s="567"/>
      <c r="G614" s="567"/>
    </row>
    <row r="615" spans="2:7" ht="20.100000000000001" customHeight="1">
      <c r="B615" s="285"/>
      <c r="C615" s="285"/>
      <c r="D615" s="284"/>
      <c r="E615" s="285"/>
      <c r="F615" s="567"/>
      <c r="G615" s="567"/>
    </row>
    <row r="616" spans="2:7" ht="20.100000000000001" customHeight="1">
      <c r="B616" s="568"/>
      <c r="C616" s="568"/>
      <c r="D616" s="568"/>
      <c r="E616" s="568"/>
      <c r="F616" s="568"/>
      <c r="G616" s="568"/>
    </row>
    <row r="617" spans="2:7" ht="20.100000000000001" customHeight="1">
      <c r="B617" s="568"/>
      <c r="C617" s="568"/>
      <c r="D617" s="568"/>
      <c r="E617" s="568"/>
      <c r="F617" s="568"/>
      <c r="G617" s="568"/>
    </row>
  </sheetData>
  <mergeCells count="429">
    <mergeCell ref="C1:G1"/>
    <mergeCell ref="C2:G2"/>
    <mergeCell ref="C3:G3"/>
    <mergeCell ref="C4:G4"/>
    <mergeCell ref="C5:G5"/>
    <mergeCell ref="F11:G11"/>
    <mergeCell ref="F12:G18"/>
    <mergeCell ref="B19:B20"/>
    <mergeCell ref="C19:D20"/>
    <mergeCell ref="E19:G20"/>
    <mergeCell ref="C22:G22"/>
    <mergeCell ref="C23:G23"/>
    <mergeCell ref="B6:G6"/>
    <mergeCell ref="C7:D7"/>
    <mergeCell ref="F7:G7"/>
    <mergeCell ref="C10:D10"/>
    <mergeCell ref="F10:G10"/>
    <mergeCell ref="C29:D29"/>
    <mergeCell ref="C30:D30"/>
    <mergeCell ref="C31:D31"/>
    <mergeCell ref="F31:G31"/>
    <mergeCell ref="F32:G32"/>
    <mergeCell ref="C24:G24"/>
    <mergeCell ref="C25:G25"/>
    <mergeCell ref="C26:G26"/>
    <mergeCell ref="B27:G27"/>
    <mergeCell ref="C28:D28"/>
    <mergeCell ref="F28:G28"/>
    <mergeCell ref="C45:G45"/>
    <mergeCell ref="C46:G46"/>
    <mergeCell ref="C47:G47"/>
    <mergeCell ref="C48:G48"/>
    <mergeCell ref="B49:G49"/>
    <mergeCell ref="F33:G39"/>
    <mergeCell ref="B40:B41"/>
    <mergeCell ref="C40:D41"/>
    <mergeCell ref="E40:G41"/>
    <mergeCell ref="C44:G44"/>
    <mergeCell ref="F55:G61"/>
    <mergeCell ref="B62:B63"/>
    <mergeCell ref="C62:D63"/>
    <mergeCell ref="E62:G63"/>
    <mergeCell ref="C66:G66"/>
    <mergeCell ref="C50:D50"/>
    <mergeCell ref="F50:G50"/>
    <mergeCell ref="C53:D53"/>
    <mergeCell ref="F53:G53"/>
    <mergeCell ref="F54:G54"/>
    <mergeCell ref="C72:D72"/>
    <mergeCell ref="F72:G72"/>
    <mergeCell ref="C75:D75"/>
    <mergeCell ref="F75:G75"/>
    <mergeCell ref="F76:G76"/>
    <mergeCell ref="C67:G67"/>
    <mergeCell ref="C68:G68"/>
    <mergeCell ref="C69:G69"/>
    <mergeCell ref="C70:G70"/>
    <mergeCell ref="B71:G71"/>
    <mergeCell ref="C88:G88"/>
    <mergeCell ref="C89:G89"/>
    <mergeCell ref="C90:G90"/>
    <mergeCell ref="C91:G91"/>
    <mergeCell ref="B92:G92"/>
    <mergeCell ref="F77:G83"/>
    <mergeCell ref="B84:B85"/>
    <mergeCell ref="C84:D85"/>
    <mergeCell ref="E84:G85"/>
    <mergeCell ref="C87:G87"/>
    <mergeCell ref="F98:G104"/>
    <mergeCell ref="B105:B106"/>
    <mergeCell ref="C105:D106"/>
    <mergeCell ref="E105:G106"/>
    <mergeCell ref="C108:G108"/>
    <mergeCell ref="C93:D93"/>
    <mergeCell ref="F93:G93"/>
    <mergeCell ref="C96:D96"/>
    <mergeCell ref="F96:G96"/>
    <mergeCell ref="F97:G97"/>
    <mergeCell ref="C114:D114"/>
    <mergeCell ref="F114:G114"/>
    <mergeCell ref="C117:D117"/>
    <mergeCell ref="F117:G117"/>
    <mergeCell ref="F118:G118"/>
    <mergeCell ref="C109:G109"/>
    <mergeCell ref="C110:G110"/>
    <mergeCell ref="C111:G111"/>
    <mergeCell ref="C112:G112"/>
    <mergeCell ref="B113:G113"/>
    <mergeCell ref="C131:G131"/>
    <mergeCell ref="C132:G132"/>
    <mergeCell ref="C133:G133"/>
    <mergeCell ref="C134:G134"/>
    <mergeCell ref="B135:G135"/>
    <mergeCell ref="F119:G125"/>
    <mergeCell ref="B126:B127"/>
    <mergeCell ref="C126:D127"/>
    <mergeCell ref="E126:G127"/>
    <mergeCell ref="C130:G130"/>
    <mergeCell ref="F141:G147"/>
    <mergeCell ref="B148:B149"/>
    <mergeCell ref="C148:D149"/>
    <mergeCell ref="E148:G149"/>
    <mergeCell ref="C152:G152"/>
    <mergeCell ref="C136:D136"/>
    <mergeCell ref="F136:G136"/>
    <mergeCell ref="C139:D139"/>
    <mergeCell ref="F139:G139"/>
    <mergeCell ref="F140:G140"/>
    <mergeCell ref="C158:D158"/>
    <mergeCell ref="F158:G158"/>
    <mergeCell ref="C161:D161"/>
    <mergeCell ref="F161:G161"/>
    <mergeCell ref="F162:G162"/>
    <mergeCell ref="C153:G153"/>
    <mergeCell ref="C154:G154"/>
    <mergeCell ref="C155:G155"/>
    <mergeCell ref="C156:G156"/>
    <mergeCell ref="B157:G157"/>
    <mergeCell ref="C174:G174"/>
    <mergeCell ref="C175:G175"/>
    <mergeCell ref="C176:G176"/>
    <mergeCell ref="C177:G177"/>
    <mergeCell ref="B178:G178"/>
    <mergeCell ref="F163:G169"/>
    <mergeCell ref="B170:B171"/>
    <mergeCell ref="C170:D171"/>
    <mergeCell ref="E170:G171"/>
    <mergeCell ref="C173:G173"/>
    <mergeCell ref="F184:G190"/>
    <mergeCell ref="B191:B192"/>
    <mergeCell ref="C191:D192"/>
    <mergeCell ref="E191:G192"/>
    <mergeCell ref="C195:G195"/>
    <mergeCell ref="C179:D179"/>
    <mergeCell ref="F179:G179"/>
    <mergeCell ref="C182:D182"/>
    <mergeCell ref="F182:G182"/>
    <mergeCell ref="F183:G183"/>
    <mergeCell ref="C201:D201"/>
    <mergeCell ref="F201:G201"/>
    <mergeCell ref="C204:D204"/>
    <mergeCell ref="F204:G204"/>
    <mergeCell ref="F205:G205"/>
    <mergeCell ref="C196:G196"/>
    <mergeCell ref="C197:G197"/>
    <mergeCell ref="C198:G198"/>
    <mergeCell ref="C199:G199"/>
    <mergeCell ref="B200:G200"/>
    <mergeCell ref="C218:G218"/>
    <mergeCell ref="C219:G219"/>
    <mergeCell ref="C220:G220"/>
    <mergeCell ref="C221:G221"/>
    <mergeCell ref="B222:G222"/>
    <mergeCell ref="F206:G212"/>
    <mergeCell ref="B213:B214"/>
    <mergeCell ref="C213:D214"/>
    <mergeCell ref="E213:G214"/>
    <mergeCell ref="C217:G217"/>
    <mergeCell ref="F228:G234"/>
    <mergeCell ref="B235:B236"/>
    <mergeCell ref="C235:D236"/>
    <mergeCell ref="E235:G236"/>
    <mergeCell ref="C239:G239"/>
    <mergeCell ref="C223:D223"/>
    <mergeCell ref="F223:G223"/>
    <mergeCell ref="C226:D226"/>
    <mergeCell ref="F226:G226"/>
    <mergeCell ref="F227:G227"/>
    <mergeCell ref="C245:D245"/>
    <mergeCell ref="F245:G245"/>
    <mergeCell ref="C248:D248"/>
    <mergeCell ref="F248:G248"/>
    <mergeCell ref="F249:G249"/>
    <mergeCell ref="C240:G240"/>
    <mergeCell ref="C241:G241"/>
    <mergeCell ref="C242:G242"/>
    <mergeCell ref="C243:G243"/>
    <mergeCell ref="B244:G244"/>
    <mergeCell ref="C262:G262"/>
    <mergeCell ref="C263:G263"/>
    <mergeCell ref="C264:G264"/>
    <mergeCell ref="C265:G265"/>
    <mergeCell ref="B266:G266"/>
    <mergeCell ref="F250:G256"/>
    <mergeCell ref="B257:B258"/>
    <mergeCell ref="C257:D258"/>
    <mergeCell ref="E257:G258"/>
    <mergeCell ref="C261:G261"/>
    <mergeCell ref="F272:G278"/>
    <mergeCell ref="B279:B280"/>
    <mergeCell ref="C279:D280"/>
    <mergeCell ref="E279:G280"/>
    <mergeCell ref="C283:G283"/>
    <mergeCell ref="C267:D267"/>
    <mergeCell ref="F267:G267"/>
    <mergeCell ref="C270:D270"/>
    <mergeCell ref="F270:G270"/>
    <mergeCell ref="F271:G271"/>
    <mergeCell ref="C289:D289"/>
    <mergeCell ref="F289:G289"/>
    <mergeCell ref="C292:D292"/>
    <mergeCell ref="F292:G292"/>
    <mergeCell ref="F293:G293"/>
    <mergeCell ref="C284:G284"/>
    <mergeCell ref="C285:G285"/>
    <mergeCell ref="C286:G286"/>
    <mergeCell ref="C287:G287"/>
    <mergeCell ref="B288:G288"/>
    <mergeCell ref="C305:G305"/>
    <mergeCell ref="C306:G306"/>
    <mergeCell ref="C307:G307"/>
    <mergeCell ref="C308:G308"/>
    <mergeCell ref="B309:G309"/>
    <mergeCell ref="F294:G300"/>
    <mergeCell ref="B301:B302"/>
    <mergeCell ref="C301:D302"/>
    <mergeCell ref="E301:G302"/>
    <mergeCell ref="C304:G304"/>
    <mergeCell ref="F315:G321"/>
    <mergeCell ref="B322:B323"/>
    <mergeCell ref="C322:D323"/>
    <mergeCell ref="E322:G323"/>
    <mergeCell ref="C325:G325"/>
    <mergeCell ref="C310:D310"/>
    <mergeCell ref="F310:G310"/>
    <mergeCell ref="C313:D313"/>
    <mergeCell ref="F313:G313"/>
    <mergeCell ref="F314:G314"/>
    <mergeCell ref="C331:D331"/>
    <mergeCell ref="F331:G331"/>
    <mergeCell ref="C334:D334"/>
    <mergeCell ref="F334:G334"/>
    <mergeCell ref="F335:G335"/>
    <mergeCell ref="C326:G326"/>
    <mergeCell ref="C327:G327"/>
    <mergeCell ref="C328:G328"/>
    <mergeCell ref="C329:G329"/>
    <mergeCell ref="B330:G330"/>
    <mergeCell ref="C347:G347"/>
    <mergeCell ref="C348:G348"/>
    <mergeCell ref="C349:G349"/>
    <mergeCell ref="C350:G350"/>
    <mergeCell ref="B351:G351"/>
    <mergeCell ref="F336:G342"/>
    <mergeCell ref="B343:B344"/>
    <mergeCell ref="C343:D344"/>
    <mergeCell ref="E343:G344"/>
    <mergeCell ref="C346:G346"/>
    <mergeCell ref="F357:G363"/>
    <mergeCell ref="B364:B365"/>
    <mergeCell ref="C364:D365"/>
    <mergeCell ref="E364:G365"/>
    <mergeCell ref="C367:G367"/>
    <mergeCell ref="C352:D352"/>
    <mergeCell ref="F352:G352"/>
    <mergeCell ref="C355:D355"/>
    <mergeCell ref="F355:G355"/>
    <mergeCell ref="F356:G356"/>
    <mergeCell ref="C373:D373"/>
    <mergeCell ref="F373:G373"/>
    <mergeCell ref="C376:D376"/>
    <mergeCell ref="F376:G376"/>
    <mergeCell ref="F377:G377"/>
    <mergeCell ref="C368:G368"/>
    <mergeCell ref="C369:G369"/>
    <mergeCell ref="C370:G370"/>
    <mergeCell ref="C371:G371"/>
    <mergeCell ref="B372:G372"/>
    <mergeCell ref="C389:G389"/>
    <mergeCell ref="C390:G390"/>
    <mergeCell ref="C391:G391"/>
    <mergeCell ref="C392:G392"/>
    <mergeCell ref="B393:G393"/>
    <mergeCell ref="F378:G384"/>
    <mergeCell ref="B385:B386"/>
    <mergeCell ref="C385:D386"/>
    <mergeCell ref="E385:G386"/>
    <mergeCell ref="C388:G388"/>
    <mergeCell ref="F399:G405"/>
    <mergeCell ref="B406:B407"/>
    <mergeCell ref="C406:D407"/>
    <mergeCell ref="E406:G407"/>
    <mergeCell ref="C409:G409"/>
    <mergeCell ref="C394:D394"/>
    <mergeCell ref="F394:G394"/>
    <mergeCell ref="C397:D397"/>
    <mergeCell ref="F397:G397"/>
    <mergeCell ref="F398:G398"/>
    <mergeCell ref="C415:D415"/>
    <mergeCell ref="F415:G415"/>
    <mergeCell ref="C418:D418"/>
    <mergeCell ref="F418:G418"/>
    <mergeCell ref="F419:G419"/>
    <mergeCell ref="C410:G410"/>
    <mergeCell ref="C411:G411"/>
    <mergeCell ref="C412:G412"/>
    <mergeCell ref="C413:G413"/>
    <mergeCell ref="B414:G414"/>
    <mergeCell ref="C431:G431"/>
    <mergeCell ref="C432:G432"/>
    <mergeCell ref="C433:G433"/>
    <mergeCell ref="C434:G434"/>
    <mergeCell ref="B435:G435"/>
    <mergeCell ref="F420:G426"/>
    <mergeCell ref="B427:B428"/>
    <mergeCell ref="C427:D428"/>
    <mergeCell ref="E427:G428"/>
    <mergeCell ref="C430:G430"/>
    <mergeCell ref="F441:G447"/>
    <mergeCell ref="B448:B449"/>
    <mergeCell ref="C448:D449"/>
    <mergeCell ref="E448:G449"/>
    <mergeCell ref="C451:G451"/>
    <mergeCell ref="C436:D436"/>
    <mergeCell ref="F436:G436"/>
    <mergeCell ref="C439:D439"/>
    <mergeCell ref="F439:G439"/>
    <mergeCell ref="F440:G440"/>
    <mergeCell ref="C457:D457"/>
    <mergeCell ref="F457:G457"/>
    <mergeCell ref="C460:D460"/>
    <mergeCell ref="F460:G460"/>
    <mergeCell ref="F461:G461"/>
    <mergeCell ref="C452:G452"/>
    <mergeCell ref="C453:G453"/>
    <mergeCell ref="C454:G454"/>
    <mergeCell ref="C455:G455"/>
    <mergeCell ref="B456:G456"/>
    <mergeCell ref="C473:G473"/>
    <mergeCell ref="C474:G474"/>
    <mergeCell ref="C475:G475"/>
    <mergeCell ref="C476:G476"/>
    <mergeCell ref="B477:G477"/>
    <mergeCell ref="F462:G468"/>
    <mergeCell ref="B469:B470"/>
    <mergeCell ref="C469:D470"/>
    <mergeCell ref="E469:G470"/>
    <mergeCell ref="C472:G472"/>
    <mergeCell ref="F483:G489"/>
    <mergeCell ref="B490:B491"/>
    <mergeCell ref="C490:D491"/>
    <mergeCell ref="E490:G491"/>
    <mergeCell ref="C493:G493"/>
    <mergeCell ref="C478:D478"/>
    <mergeCell ref="F478:G478"/>
    <mergeCell ref="C481:D481"/>
    <mergeCell ref="F481:G481"/>
    <mergeCell ref="F482:G482"/>
    <mergeCell ref="F504:G510"/>
    <mergeCell ref="C514:G514"/>
    <mergeCell ref="C515:G515"/>
    <mergeCell ref="C516:G516"/>
    <mergeCell ref="C517:G517"/>
    <mergeCell ref="C494:G494"/>
    <mergeCell ref="C495:G495"/>
    <mergeCell ref="C496:G496"/>
    <mergeCell ref="C497:G497"/>
    <mergeCell ref="C498:G498"/>
    <mergeCell ref="F524:G524"/>
    <mergeCell ref="F525:G531"/>
    <mergeCell ref="B532:B533"/>
    <mergeCell ref="C532:D533"/>
    <mergeCell ref="E532:G533"/>
    <mergeCell ref="C518:G518"/>
    <mergeCell ref="B519:G519"/>
    <mergeCell ref="C520:D520"/>
    <mergeCell ref="F520:G520"/>
    <mergeCell ref="C523:D523"/>
    <mergeCell ref="F523:G523"/>
    <mergeCell ref="B540:G540"/>
    <mergeCell ref="C541:D541"/>
    <mergeCell ref="F541:G541"/>
    <mergeCell ref="C544:D544"/>
    <mergeCell ref="F544:G544"/>
    <mergeCell ref="C535:G535"/>
    <mergeCell ref="C536:G536"/>
    <mergeCell ref="C537:G537"/>
    <mergeCell ref="C538:G538"/>
    <mergeCell ref="C539:G539"/>
    <mergeCell ref="C556:G556"/>
    <mergeCell ref="C557:G557"/>
    <mergeCell ref="C558:G558"/>
    <mergeCell ref="C559:G559"/>
    <mergeCell ref="C560:G560"/>
    <mergeCell ref="F545:G545"/>
    <mergeCell ref="F546:G552"/>
    <mergeCell ref="B553:B554"/>
    <mergeCell ref="C553:D554"/>
    <mergeCell ref="E553:G554"/>
    <mergeCell ref="F566:G566"/>
    <mergeCell ref="F567:G573"/>
    <mergeCell ref="B574:B575"/>
    <mergeCell ref="C574:D575"/>
    <mergeCell ref="E574:G575"/>
    <mergeCell ref="B561:G561"/>
    <mergeCell ref="C562:D562"/>
    <mergeCell ref="F562:G562"/>
    <mergeCell ref="C565:D565"/>
    <mergeCell ref="F565:G565"/>
    <mergeCell ref="B582:G582"/>
    <mergeCell ref="C583:D583"/>
    <mergeCell ref="F583:G583"/>
    <mergeCell ref="C586:D586"/>
    <mergeCell ref="F586:G586"/>
    <mergeCell ref="C577:G577"/>
    <mergeCell ref="C578:G578"/>
    <mergeCell ref="C579:G579"/>
    <mergeCell ref="C580:G580"/>
    <mergeCell ref="C581:G581"/>
    <mergeCell ref="C598:G598"/>
    <mergeCell ref="C599:G599"/>
    <mergeCell ref="C600:G600"/>
    <mergeCell ref="C601:G601"/>
    <mergeCell ref="C602:G602"/>
    <mergeCell ref="F587:G587"/>
    <mergeCell ref="F588:G594"/>
    <mergeCell ref="B595:B596"/>
    <mergeCell ref="C595:D596"/>
    <mergeCell ref="E595:G596"/>
    <mergeCell ref="F608:G608"/>
    <mergeCell ref="F609:G615"/>
    <mergeCell ref="B616:B617"/>
    <mergeCell ref="C616:D617"/>
    <mergeCell ref="E616:G617"/>
    <mergeCell ref="B603:G603"/>
    <mergeCell ref="C604:D604"/>
    <mergeCell ref="F604:G604"/>
    <mergeCell ref="C607:D607"/>
    <mergeCell ref="F607:G607"/>
  </mergeCells>
  <conditionalFormatting sqref="C30">
    <cfRule type="containsText" dxfId="97" priority="49" operator="containsText" text="M,GEN">
      <formula>NOT(ISERROR(SEARCH("M,GEN",C30)))</formula>
    </cfRule>
    <cfRule type="cellIs" dxfId="96" priority="50" operator="equal">
      <formula>"M,GEN"</formula>
    </cfRule>
  </conditionalFormatting>
  <conditionalFormatting sqref="C95">
    <cfRule type="containsText" dxfId="95" priority="47" operator="containsText" text="M,GEN">
      <formula>NOT(ISERROR(SEARCH("M,GEN",C95)))</formula>
    </cfRule>
    <cfRule type="cellIs" dxfId="94" priority="48" operator="equal">
      <formula>"M,GEN"</formula>
    </cfRule>
  </conditionalFormatting>
  <conditionalFormatting sqref="C116">
    <cfRule type="containsText" dxfId="93" priority="45" operator="containsText" text="M,GEN">
      <formula>NOT(ISERROR(SEARCH("M,GEN",C116)))</formula>
    </cfRule>
    <cfRule type="cellIs" dxfId="92" priority="46" operator="equal">
      <formula>"M,GEN"</formula>
    </cfRule>
  </conditionalFormatting>
  <conditionalFormatting sqref="C138">
    <cfRule type="containsText" dxfId="91" priority="43" operator="containsText" text="M,GEN">
      <formula>NOT(ISERROR(SEARCH("M,GEN",C138)))</formula>
    </cfRule>
    <cfRule type="cellIs" dxfId="90" priority="44" operator="equal">
      <formula>"M,GEN"</formula>
    </cfRule>
  </conditionalFormatting>
  <conditionalFormatting sqref="C160">
    <cfRule type="containsText" dxfId="89" priority="41" operator="containsText" text="M,GEN">
      <formula>NOT(ISERROR(SEARCH("M,GEN",C160)))</formula>
    </cfRule>
    <cfRule type="cellIs" dxfId="88" priority="42" operator="equal">
      <formula>"M,GEN"</formula>
    </cfRule>
  </conditionalFormatting>
  <conditionalFormatting sqref="C181">
    <cfRule type="containsText" dxfId="87" priority="39" operator="containsText" text="M,GEN">
      <formula>NOT(ISERROR(SEARCH("M,GEN",C181)))</formula>
    </cfRule>
    <cfRule type="cellIs" dxfId="86" priority="40" operator="equal">
      <formula>"M,GEN"</formula>
    </cfRule>
  </conditionalFormatting>
  <conditionalFormatting sqref="C203">
    <cfRule type="containsText" dxfId="85" priority="37" operator="containsText" text="M,GEN">
      <formula>NOT(ISERROR(SEARCH("M,GEN",C203)))</formula>
    </cfRule>
    <cfRule type="cellIs" dxfId="84" priority="38" operator="equal">
      <formula>"M,GEN"</formula>
    </cfRule>
  </conditionalFormatting>
  <conditionalFormatting sqref="C225">
    <cfRule type="containsText" dxfId="83" priority="35" operator="containsText" text="M,GEN">
      <formula>NOT(ISERROR(SEARCH("M,GEN",C225)))</formula>
    </cfRule>
    <cfRule type="cellIs" dxfId="82" priority="36" operator="equal">
      <formula>"M,GEN"</formula>
    </cfRule>
  </conditionalFormatting>
  <conditionalFormatting sqref="C247">
    <cfRule type="containsText" dxfId="81" priority="33" operator="containsText" text="M,GEN">
      <formula>NOT(ISERROR(SEARCH("M,GEN",C247)))</formula>
    </cfRule>
    <cfRule type="cellIs" dxfId="80" priority="34" operator="equal">
      <formula>"M,GEN"</formula>
    </cfRule>
  </conditionalFormatting>
  <conditionalFormatting sqref="C269">
    <cfRule type="containsText" dxfId="79" priority="31" operator="containsText" text="M,GEN">
      <formula>NOT(ISERROR(SEARCH("M,GEN",C269)))</formula>
    </cfRule>
    <cfRule type="cellIs" dxfId="78" priority="32" operator="equal">
      <formula>"M,GEN"</formula>
    </cfRule>
  </conditionalFormatting>
  <conditionalFormatting sqref="C291">
    <cfRule type="containsText" dxfId="77" priority="29" operator="containsText" text="M,GEN">
      <formula>NOT(ISERROR(SEARCH("M,GEN",C291)))</formula>
    </cfRule>
    <cfRule type="cellIs" dxfId="76" priority="30" operator="equal">
      <formula>"M,GEN"</formula>
    </cfRule>
  </conditionalFormatting>
  <conditionalFormatting sqref="C312">
    <cfRule type="containsText" dxfId="75" priority="27" operator="containsText" text="M,GEN">
      <formula>NOT(ISERROR(SEARCH("M,GEN",C312)))</formula>
    </cfRule>
    <cfRule type="cellIs" dxfId="74" priority="28" operator="equal">
      <formula>"M,GEN"</formula>
    </cfRule>
  </conditionalFormatting>
  <conditionalFormatting sqref="C333">
    <cfRule type="containsText" dxfId="73" priority="25" operator="containsText" text="M,GEN">
      <formula>NOT(ISERROR(SEARCH("M,GEN",C333)))</formula>
    </cfRule>
    <cfRule type="cellIs" dxfId="72" priority="26" operator="equal">
      <formula>"M,GEN"</formula>
    </cfRule>
  </conditionalFormatting>
  <conditionalFormatting sqref="C354">
    <cfRule type="containsText" dxfId="71" priority="23" operator="containsText" text="M,GEN">
      <formula>NOT(ISERROR(SEARCH("M,GEN",C354)))</formula>
    </cfRule>
    <cfRule type="cellIs" dxfId="70" priority="24" operator="equal">
      <formula>"M,GEN"</formula>
    </cfRule>
  </conditionalFormatting>
  <conditionalFormatting sqref="C375">
    <cfRule type="containsText" dxfId="69" priority="21" operator="containsText" text="M,GEN">
      <formula>NOT(ISERROR(SEARCH("M,GEN",C375)))</formula>
    </cfRule>
    <cfRule type="cellIs" dxfId="68" priority="22" operator="equal">
      <formula>"M,GEN"</formula>
    </cfRule>
  </conditionalFormatting>
  <conditionalFormatting sqref="C396">
    <cfRule type="containsText" dxfId="67" priority="19" operator="containsText" text="M,GEN">
      <formula>NOT(ISERROR(SEARCH("M,GEN",C396)))</formula>
    </cfRule>
    <cfRule type="cellIs" dxfId="66" priority="20" operator="equal">
      <formula>"M,GEN"</formula>
    </cfRule>
  </conditionalFormatting>
  <conditionalFormatting sqref="C417">
    <cfRule type="containsText" dxfId="65" priority="17" operator="containsText" text="M,GEN">
      <formula>NOT(ISERROR(SEARCH("M,GEN",C417)))</formula>
    </cfRule>
    <cfRule type="cellIs" dxfId="64" priority="18" operator="equal">
      <formula>"M,GEN"</formula>
    </cfRule>
  </conditionalFormatting>
  <conditionalFormatting sqref="C438">
    <cfRule type="containsText" dxfId="63" priority="15" operator="containsText" text="M,GEN">
      <formula>NOT(ISERROR(SEARCH("M,GEN",C438)))</formula>
    </cfRule>
    <cfRule type="cellIs" dxfId="62" priority="16" operator="equal">
      <formula>"M,GEN"</formula>
    </cfRule>
  </conditionalFormatting>
  <conditionalFormatting sqref="C459">
    <cfRule type="containsText" dxfId="61" priority="13" operator="containsText" text="M,GEN">
      <formula>NOT(ISERROR(SEARCH("M,GEN",C459)))</formula>
    </cfRule>
    <cfRule type="cellIs" dxfId="60" priority="14" operator="equal">
      <formula>"M,GEN"</formula>
    </cfRule>
  </conditionalFormatting>
  <conditionalFormatting sqref="C480">
    <cfRule type="containsText" dxfId="59" priority="11" operator="containsText" text="M,GEN">
      <formula>NOT(ISERROR(SEARCH("M,GEN",C480)))</formula>
    </cfRule>
    <cfRule type="cellIs" dxfId="58" priority="12" operator="equal">
      <formula>"M,GEN"</formula>
    </cfRule>
  </conditionalFormatting>
  <conditionalFormatting sqref="C522">
    <cfRule type="containsText" dxfId="57" priority="9" operator="containsText" text="M,GEN">
      <formula>NOT(ISERROR(SEARCH("M,GEN",C522)))</formula>
    </cfRule>
    <cfRule type="cellIs" dxfId="56" priority="10" operator="equal">
      <formula>"M,GEN"</formula>
    </cfRule>
  </conditionalFormatting>
  <conditionalFormatting sqref="C543">
    <cfRule type="containsText" dxfId="55" priority="7" operator="containsText" text="M,GEN">
      <formula>NOT(ISERROR(SEARCH("M,GEN",C543)))</formula>
    </cfRule>
    <cfRule type="cellIs" dxfId="54" priority="8" operator="equal">
      <formula>"M,GEN"</formula>
    </cfRule>
  </conditionalFormatting>
  <conditionalFormatting sqref="C564">
    <cfRule type="containsText" dxfId="53" priority="5" operator="containsText" text="M,GEN">
      <formula>NOT(ISERROR(SEARCH("M,GEN",C564)))</formula>
    </cfRule>
    <cfRule type="cellIs" dxfId="52" priority="6" operator="equal">
      <formula>"M,GEN"</formula>
    </cfRule>
  </conditionalFormatting>
  <conditionalFormatting sqref="C585">
    <cfRule type="containsText" dxfId="51" priority="3" operator="containsText" text="M,GEN">
      <formula>NOT(ISERROR(SEARCH("M,GEN",C585)))</formula>
    </cfRule>
    <cfRule type="cellIs" dxfId="50" priority="4" operator="equal">
      <formula>"M,GEN"</formula>
    </cfRule>
  </conditionalFormatting>
  <conditionalFormatting sqref="C606">
    <cfRule type="containsText" dxfId="49" priority="1" operator="containsText" text="M,GEN">
      <formula>NOT(ISERROR(SEARCH("M,GEN",C606)))</formula>
    </cfRule>
    <cfRule type="cellIs" dxfId="48" priority="2" operator="equal">
      <formula>"M,GEN"</formula>
    </cfRule>
  </conditionalFormatting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98"/>
  <sheetViews>
    <sheetView topLeftCell="X13" workbookViewId="0">
      <selection activeCell="AM14" sqref="AM14"/>
    </sheetView>
  </sheetViews>
  <sheetFormatPr defaultColWidth="14.42578125" defaultRowHeight="12.75"/>
  <cols>
    <col min="1" max="1" width="8.42578125" customWidth="1"/>
    <col min="2" max="2" width="25.42578125" customWidth="1"/>
    <col min="3" max="3" width="8.42578125" customWidth="1"/>
    <col min="4" max="4" width="4.42578125" customWidth="1"/>
    <col min="5" max="5" width="9.28515625" customWidth="1"/>
    <col min="6" max="6" width="9.42578125" customWidth="1"/>
    <col min="7" max="7" width="10.28515625" customWidth="1"/>
    <col min="8" max="8" width="6.5703125" customWidth="1"/>
    <col min="9" max="9" width="7.7109375" customWidth="1"/>
    <col min="10" max="10" width="4.42578125" customWidth="1"/>
    <col min="11" max="11" width="10.7109375" customWidth="1"/>
    <col min="12" max="13" width="8.28515625" customWidth="1"/>
    <col min="14" max="14" width="4.42578125" customWidth="1"/>
    <col min="15" max="15" width="8.42578125" customWidth="1"/>
    <col min="16" max="16" width="26.42578125" customWidth="1"/>
    <col min="17" max="17" width="7.28515625" customWidth="1"/>
    <col min="18" max="18" width="4.42578125" customWidth="1"/>
    <col min="19" max="19" width="11.5703125" customWidth="1"/>
    <col min="20" max="20" width="8" customWidth="1"/>
    <col min="21" max="21" width="8.28515625" customWidth="1"/>
    <col min="22" max="22" width="5" customWidth="1"/>
    <col min="23" max="23" width="5.42578125" customWidth="1"/>
    <col min="24" max="24" width="4.42578125" customWidth="1"/>
    <col min="25" max="25" width="11.5703125" customWidth="1"/>
    <col min="26" max="26" width="7.42578125" customWidth="1"/>
    <col min="27" max="27" width="8" customWidth="1"/>
    <col min="28" max="28" width="4" customWidth="1"/>
    <col min="29" max="29" width="8.42578125" customWidth="1"/>
    <col min="30" max="30" width="26.42578125" customWidth="1"/>
    <col min="31" max="31" width="8.42578125" customWidth="1"/>
    <col min="32" max="32" width="10.7109375" customWidth="1"/>
    <col min="33" max="33" width="8.28515625" customWidth="1"/>
    <col min="34" max="34" width="7.5703125" customWidth="1"/>
    <col min="35" max="35" width="9" customWidth="1"/>
    <col min="36" max="36" width="8.85546875" customWidth="1"/>
    <col min="37" max="37" width="8" customWidth="1"/>
    <col min="38" max="38" width="11.85546875" customWidth="1"/>
    <col min="39" max="39" width="14.42578125" customWidth="1"/>
  </cols>
  <sheetData>
    <row r="1" spans="1:40" ht="15.75" customHeight="1">
      <c r="A1" s="661" t="s">
        <v>61</v>
      </c>
      <c r="B1" s="662"/>
      <c r="C1" s="662"/>
      <c r="D1" s="662"/>
      <c r="E1" s="662"/>
      <c r="F1" s="662"/>
      <c r="G1" s="662"/>
      <c r="H1" s="662"/>
      <c r="I1" s="662"/>
      <c r="J1" s="662"/>
      <c r="K1" s="662"/>
      <c r="L1" s="662"/>
      <c r="M1" s="662"/>
      <c r="N1" s="663"/>
      <c r="O1" s="661" t="s">
        <v>61</v>
      </c>
      <c r="P1" s="662"/>
      <c r="Q1" s="662"/>
      <c r="R1" s="662"/>
      <c r="S1" s="662"/>
      <c r="T1" s="662"/>
      <c r="U1" s="662"/>
      <c r="V1" s="662"/>
      <c r="W1" s="662"/>
      <c r="X1" s="662"/>
      <c r="Y1" s="662"/>
      <c r="Z1" s="662"/>
      <c r="AA1" s="662"/>
      <c r="AB1" s="663"/>
      <c r="AC1" s="664" t="s">
        <v>61</v>
      </c>
      <c r="AD1" s="665"/>
      <c r="AE1" s="665"/>
      <c r="AF1" s="665"/>
      <c r="AG1" s="665"/>
      <c r="AH1" s="665"/>
      <c r="AI1" s="665"/>
      <c r="AJ1" s="665"/>
      <c r="AK1" s="665"/>
      <c r="AL1" s="665"/>
      <c r="AM1" s="665"/>
      <c r="AN1" s="666"/>
    </row>
    <row r="2" spans="1:40" ht="15.75" customHeight="1">
      <c r="A2" s="657" t="s">
        <v>62</v>
      </c>
      <c r="B2" s="652"/>
      <c r="C2" s="652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4"/>
      <c r="O2" s="657" t="s">
        <v>62</v>
      </c>
      <c r="P2" s="652"/>
      <c r="Q2" s="652"/>
      <c r="R2" s="652"/>
      <c r="S2" s="652"/>
      <c r="T2" s="652"/>
      <c r="U2" s="652"/>
      <c r="V2" s="652"/>
      <c r="W2" s="652"/>
      <c r="X2" s="652"/>
      <c r="Y2" s="652"/>
      <c r="Z2" s="652"/>
      <c r="AA2" s="652"/>
      <c r="AB2" s="654"/>
      <c r="AC2" s="658" t="s">
        <v>62</v>
      </c>
      <c r="AD2" s="659"/>
      <c r="AE2" s="659"/>
      <c r="AF2" s="659"/>
      <c r="AG2" s="659"/>
      <c r="AH2" s="659"/>
      <c r="AI2" s="659"/>
      <c r="AJ2" s="659"/>
      <c r="AK2" s="659"/>
      <c r="AL2" s="659"/>
      <c r="AM2" s="659"/>
      <c r="AN2" s="660"/>
    </row>
    <row r="3" spans="1:40" ht="15.75" customHeight="1">
      <c r="A3" s="657" t="s">
        <v>63</v>
      </c>
      <c r="B3" s="652"/>
      <c r="C3" s="652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4"/>
      <c r="O3" s="657" t="s">
        <v>63</v>
      </c>
      <c r="P3" s="652"/>
      <c r="Q3" s="652"/>
      <c r="R3" s="652"/>
      <c r="S3" s="652"/>
      <c r="T3" s="652"/>
      <c r="U3" s="652"/>
      <c r="V3" s="652"/>
      <c r="W3" s="652"/>
      <c r="X3" s="652"/>
      <c r="Y3" s="652"/>
      <c r="Z3" s="652"/>
      <c r="AA3" s="652"/>
      <c r="AB3" s="654"/>
      <c r="AC3" s="658" t="s">
        <v>63</v>
      </c>
      <c r="AD3" s="659"/>
      <c r="AE3" s="659"/>
      <c r="AF3" s="659"/>
      <c r="AG3" s="659"/>
      <c r="AH3" s="659"/>
      <c r="AI3" s="659"/>
      <c r="AJ3" s="659"/>
      <c r="AK3" s="659"/>
      <c r="AL3" s="659"/>
      <c r="AM3" s="659"/>
      <c r="AN3" s="660"/>
    </row>
    <row r="4" spans="1:40" ht="15.75" customHeight="1">
      <c r="A4" s="657" t="s">
        <v>64</v>
      </c>
      <c r="B4" s="652"/>
      <c r="C4" s="652"/>
      <c r="D4" s="652"/>
      <c r="E4" s="652"/>
      <c r="F4" s="652"/>
      <c r="G4" s="652"/>
      <c r="H4" s="652"/>
      <c r="I4" s="652"/>
      <c r="J4" s="652"/>
      <c r="K4" s="652"/>
      <c r="L4" s="652"/>
      <c r="M4" s="652"/>
      <c r="N4" s="654"/>
      <c r="O4" s="657" t="s">
        <v>64</v>
      </c>
      <c r="P4" s="652"/>
      <c r="Q4" s="652"/>
      <c r="R4" s="652"/>
      <c r="S4" s="652"/>
      <c r="T4" s="652"/>
      <c r="U4" s="652"/>
      <c r="V4" s="652"/>
      <c r="W4" s="652"/>
      <c r="X4" s="652"/>
      <c r="Y4" s="652"/>
      <c r="Z4" s="652"/>
      <c r="AA4" s="652"/>
      <c r="AB4" s="654"/>
      <c r="AC4" s="658" t="s">
        <v>64</v>
      </c>
      <c r="AD4" s="659"/>
      <c r="AE4" s="659"/>
      <c r="AF4" s="659"/>
      <c r="AG4" s="659"/>
      <c r="AH4" s="659"/>
      <c r="AI4" s="659"/>
      <c r="AJ4" s="659"/>
      <c r="AK4" s="659"/>
      <c r="AL4" s="659"/>
      <c r="AM4" s="659"/>
      <c r="AN4" s="660"/>
    </row>
    <row r="5" spans="1:40" ht="15.75" customHeight="1">
      <c r="A5" s="120" t="s">
        <v>3</v>
      </c>
      <c r="B5" s="121" t="s">
        <v>4</v>
      </c>
      <c r="C5" s="651" t="s">
        <v>5</v>
      </c>
      <c r="D5" s="652"/>
      <c r="E5" s="652"/>
      <c r="F5" s="652"/>
      <c r="G5" s="652"/>
      <c r="H5" s="653"/>
      <c r="I5" s="651" t="s">
        <v>6</v>
      </c>
      <c r="J5" s="652"/>
      <c r="K5" s="652"/>
      <c r="L5" s="652"/>
      <c r="M5" s="652"/>
      <c r="N5" s="654"/>
      <c r="O5" s="120" t="s">
        <v>3</v>
      </c>
      <c r="P5" s="121" t="s">
        <v>4</v>
      </c>
      <c r="Q5" s="651" t="s">
        <v>7</v>
      </c>
      <c r="R5" s="652"/>
      <c r="S5" s="652"/>
      <c r="T5" s="652"/>
      <c r="U5" s="652"/>
      <c r="V5" s="653"/>
      <c r="W5" s="651" t="s">
        <v>8</v>
      </c>
      <c r="X5" s="652"/>
      <c r="Y5" s="652"/>
      <c r="Z5" s="652"/>
      <c r="AA5" s="652"/>
      <c r="AB5" s="654"/>
      <c r="AC5" s="138" t="s">
        <v>3</v>
      </c>
      <c r="AD5" s="139" t="s">
        <v>4</v>
      </c>
      <c r="AE5" s="655" t="s">
        <v>9</v>
      </c>
      <c r="AF5" s="656"/>
      <c r="AG5" s="656"/>
      <c r="AH5" s="656"/>
      <c r="AI5" s="140" t="s">
        <v>65</v>
      </c>
      <c r="AJ5" s="140" t="s">
        <v>66</v>
      </c>
      <c r="AK5" s="143"/>
      <c r="AL5" s="144"/>
      <c r="AM5" s="132"/>
      <c r="AN5" s="145"/>
    </row>
    <row r="6" spans="1:40" ht="45.75" customHeight="1">
      <c r="A6" s="120"/>
      <c r="B6" s="121"/>
      <c r="C6" s="122" t="s">
        <v>67</v>
      </c>
      <c r="D6" s="122" t="s">
        <v>68</v>
      </c>
      <c r="E6" s="122" t="s">
        <v>69</v>
      </c>
      <c r="F6" s="122" t="s">
        <v>70</v>
      </c>
      <c r="G6" s="122" t="s">
        <v>71</v>
      </c>
      <c r="H6" s="122" t="s">
        <v>72</v>
      </c>
      <c r="I6" s="122" t="s">
        <v>67</v>
      </c>
      <c r="J6" s="122" t="s">
        <v>68</v>
      </c>
      <c r="K6" s="122" t="s">
        <v>69</v>
      </c>
      <c r="L6" s="122" t="s">
        <v>70</v>
      </c>
      <c r="M6" s="122" t="s">
        <v>71</v>
      </c>
      <c r="N6" s="133" t="s">
        <v>72</v>
      </c>
      <c r="O6" s="134"/>
      <c r="P6" s="135"/>
      <c r="Q6" s="122" t="s">
        <v>67</v>
      </c>
      <c r="R6" s="122" t="s">
        <v>68</v>
      </c>
      <c r="S6" s="122" t="s">
        <v>69</v>
      </c>
      <c r="T6" s="122" t="s">
        <v>70</v>
      </c>
      <c r="U6" s="122" t="s">
        <v>71</v>
      </c>
      <c r="V6" s="122" t="s">
        <v>72</v>
      </c>
      <c r="W6" s="122" t="s">
        <v>67</v>
      </c>
      <c r="X6" s="122" t="s">
        <v>68</v>
      </c>
      <c r="Y6" s="122" t="s">
        <v>69</v>
      </c>
      <c r="Z6" s="122" t="s">
        <v>70</v>
      </c>
      <c r="AA6" s="122" t="s">
        <v>71</v>
      </c>
      <c r="AB6" s="133" t="s">
        <v>72</v>
      </c>
      <c r="AC6" s="134"/>
      <c r="AD6" s="135"/>
      <c r="AE6" s="122" t="s">
        <v>68</v>
      </c>
      <c r="AF6" s="122" t="s">
        <v>69</v>
      </c>
      <c r="AG6" s="122" t="s">
        <v>73</v>
      </c>
      <c r="AH6" s="122" t="s">
        <v>74</v>
      </c>
      <c r="AI6" s="122" t="s">
        <v>73</v>
      </c>
      <c r="AJ6" s="122" t="s">
        <v>73</v>
      </c>
      <c r="AK6" s="146" t="s">
        <v>75</v>
      </c>
      <c r="AL6" s="147" t="s">
        <v>76</v>
      </c>
      <c r="AM6" s="148" t="s">
        <v>77</v>
      </c>
      <c r="AN6" s="149" t="s">
        <v>78</v>
      </c>
    </row>
    <row r="7" spans="1:40" ht="15">
      <c r="A7" s="120">
        <v>1</v>
      </c>
      <c r="B7" s="12" t="s">
        <v>13</v>
      </c>
      <c r="C7" s="123">
        <v>9.5</v>
      </c>
      <c r="D7" s="124" t="s">
        <v>79</v>
      </c>
      <c r="E7" s="125" t="s">
        <v>79</v>
      </c>
      <c r="F7" s="123">
        <v>77</v>
      </c>
      <c r="G7" s="100">
        <f t="shared" ref="G7:G33" si="0">C7+D7+E7+F7</f>
        <v>96.5</v>
      </c>
      <c r="H7" s="121" t="str">
        <f t="shared" ref="H7:H33" si="1">IF(G7&gt;=91,"A1",IF(G7&gt;=81,"A2",IF(G7&gt;=71,"B1",IF(G7&gt;=61,"B2",IF(G7&gt;=51,"C1",IF(G7&gt;=41,"C2",IF(G7&gt;=33,"D","E")))))))</f>
        <v>A1</v>
      </c>
      <c r="I7" s="135">
        <v>10</v>
      </c>
      <c r="J7" s="124" t="s">
        <v>79</v>
      </c>
      <c r="K7" s="125" t="s">
        <v>79</v>
      </c>
      <c r="L7" s="121">
        <v>73</v>
      </c>
      <c r="M7" s="100">
        <f t="shared" ref="M7:M33" si="2">I7+J7+K7+L7</f>
        <v>93</v>
      </c>
      <c r="N7" s="136" t="str">
        <f t="shared" ref="N7:N33" si="3">IF(M7&gt;=91,"A1",IF(M7&gt;=81,"A2",IF(M7&gt;=71,"B1",IF(M7&gt;=61,"B2",IF(M7&gt;=51,"C1",IF(M7&gt;=41,"C2",IF(M7&gt;=33,"D","E")))))))</f>
        <v>A1</v>
      </c>
      <c r="O7" s="120">
        <v>1</v>
      </c>
      <c r="P7" s="12" t="s">
        <v>13</v>
      </c>
      <c r="Q7" s="123">
        <v>10</v>
      </c>
      <c r="R7" s="124" t="s">
        <v>79</v>
      </c>
      <c r="S7" s="125" t="s">
        <v>79</v>
      </c>
      <c r="T7" s="124" t="s">
        <v>80</v>
      </c>
      <c r="U7" s="100" t="s">
        <v>495</v>
      </c>
      <c r="V7" s="121" t="str">
        <f t="shared" ref="V7:V33" si="4">IF(U7&gt;=91,"A1",IF(U7&gt;=81,"A2",IF(U7&gt;=71,"B1",IF(U7&gt;=61,"B2",IF(U7&gt;=51,"C1",IF(U7&gt;=41,"C2",IF(U7&gt;=33,"D","E")))))))</f>
        <v>A1</v>
      </c>
      <c r="W7" s="121">
        <v>10</v>
      </c>
      <c r="X7" s="124" t="s">
        <v>79</v>
      </c>
      <c r="Y7" s="125" t="s">
        <v>79</v>
      </c>
      <c r="Z7" s="121">
        <v>78</v>
      </c>
      <c r="AA7" s="100">
        <f t="shared" ref="AA7:AA33" si="5">W7+X7+Y7+Z7</f>
        <v>98</v>
      </c>
      <c r="AB7" s="136" t="str">
        <f t="shared" ref="AB7:AB33" si="6">IF(AA7&gt;=91,"A1",IF(AA7&gt;=81,"A2",IF(AA7&gt;=71,"B1",IF(AA7&gt;=61,"B2",IF(AA7&gt;=51,"C1",IF(AA7&gt;=41,"C2",IF(AA7&gt;=33,"D","E")))))))</f>
        <v>A1</v>
      </c>
      <c r="AC7" s="120">
        <v>1</v>
      </c>
      <c r="AD7" s="12" t="s">
        <v>13</v>
      </c>
      <c r="AE7" s="141">
        <v>5</v>
      </c>
      <c r="AF7" s="142">
        <v>5</v>
      </c>
      <c r="AG7" s="150">
        <v>30</v>
      </c>
      <c r="AH7" s="150">
        <v>40</v>
      </c>
      <c r="AI7" s="151">
        <v>49</v>
      </c>
      <c r="AJ7" s="151">
        <v>49</v>
      </c>
      <c r="AK7" s="152">
        <f>(G7+M7+U7+AA7+AH7)</f>
        <v>416.5</v>
      </c>
      <c r="AL7" s="153">
        <f>(AK7/450)*100</f>
        <v>92.555555555555557</v>
      </c>
      <c r="AM7" s="154" t="str">
        <f t="shared" ref="AM7:AM33" si="7">IF(AL7&gt;=91,"A1",IF(AL7&gt;=81,"A2",IF(AL7&gt;=71,"B1",IF(AL7&gt;=61,"B2",IF(AL7&gt;=51,"C1",IF(AL7&gt;=41,"C2",IF(AL7&gt;=33,"D","E")))))))</f>
        <v>A1</v>
      </c>
      <c r="AN7" s="155">
        <v>85</v>
      </c>
    </row>
    <row r="8" spans="1:40">
      <c r="A8" s="120">
        <v>2</v>
      </c>
      <c r="B8" s="13" t="s">
        <v>14</v>
      </c>
      <c r="C8" s="123">
        <v>10</v>
      </c>
      <c r="D8" s="124" t="s">
        <v>79</v>
      </c>
      <c r="E8" s="125" t="s">
        <v>79</v>
      </c>
      <c r="F8" s="123">
        <v>78</v>
      </c>
      <c r="G8" s="100">
        <f t="shared" si="0"/>
        <v>98</v>
      </c>
      <c r="H8" s="121" t="str">
        <f t="shared" si="1"/>
        <v>A1</v>
      </c>
      <c r="I8" s="135">
        <v>10</v>
      </c>
      <c r="J8" s="124" t="s">
        <v>79</v>
      </c>
      <c r="K8" s="125" t="s">
        <v>79</v>
      </c>
      <c r="L8" s="121">
        <v>80</v>
      </c>
      <c r="M8" s="100">
        <f t="shared" si="2"/>
        <v>100</v>
      </c>
      <c r="N8" s="136" t="str">
        <f t="shared" si="3"/>
        <v>A1</v>
      </c>
      <c r="O8" s="120">
        <v>2</v>
      </c>
      <c r="P8" s="13" t="s">
        <v>14</v>
      </c>
      <c r="Q8" s="123">
        <v>10</v>
      </c>
      <c r="R8" s="124" t="s">
        <v>79</v>
      </c>
      <c r="S8" s="125" t="s">
        <v>79</v>
      </c>
      <c r="T8" s="124" t="s">
        <v>81</v>
      </c>
      <c r="U8" s="100">
        <f t="shared" ref="U8:U33" si="8">Q8+R8+S8+T8</f>
        <v>100</v>
      </c>
      <c r="V8" s="121" t="str">
        <f t="shared" si="4"/>
        <v>A1</v>
      </c>
      <c r="W8" s="121">
        <v>10</v>
      </c>
      <c r="X8" s="124" t="s">
        <v>79</v>
      </c>
      <c r="Y8" s="125" t="s">
        <v>79</v>
      </c>
      <c r="Z8" s="121">
        <v>79</v>
      </c>
      <c r="AA8" s="100">
        <f t="shared" si="5"/>
        <v>99</v>
      </c>
      <c r="AB8" s="136" t="str">
        <f t="shared" si="6"/>
        <v>A1</v>
      </c>
      <c r="AC8" s="120">
        <v>2</v>
      </c>
      <c r="AD8" s="13" t="s">
        <v>14</v>
      </c>
      <c r="AE8" s="141">
        <v>5</v>
      </c>
      <c r="AF8" s="142">
        <v>5</v>
      </c>
      <c r="AG8" s="99">
        <v>40</v>
      </c>
      <c r="AH8" s="150">
        <f t="shared" ref="AH8:AH33" si="9">SUM(AE8:AG8)</f>
        <v>50</v>
      </c>
      <c r="AI8" s="151">
        <v>50</v>
      </c>
      <c r="AJ8" s="151">
        <v>50</v>
      </c>
      <c r="AK8" s="152">
        <f t="shared" ref="AK8:AK33" si="10">(G8+M8+U8+AA8+AH8)</f>
        <v>447</v>
      </c>
      <c r="AL8" s="153">
        <f t="shared" ref="AL8:AL33" si="11">(AK8/450)*100</f>
        <v>99.333333333333329</v>
      </c>
      <c r="AM8" s="154" t="str">
        <f t="shared" si="7"/>
        <v>A1</v>
      </c>
      <c r="AN8" s="155">
        <v>78</v>
      </c>
    </row>
    <row r="9" spans="1:40">
      <c r="A9" s="120">
        <v>3</v>
      </c>
      <c r="B9" s="14" t="s">
        <v>15</v>
      </c>
      <c r="C9" s="99">
        <v>8.75</v>
      </c>
      <c r="D9" s="99">
        <v>5</v>
      </c>
      <c r="E9" s="99">
        <v>5</v>
      </c>
      <c r="F9" s="99">
        <v>72</v>
      </c>
      <c r="G9" s="100">
        <f t="shared" si="0"/>
        <v>90.75</v>
      </c>
      <c r="H9" s="121" t="str">
        <f t="shared" si="1"/>
        <v>A2</v>
      </c>
      <c r="I9" s="121">
        <v>9.5</v>
      </c>
      <c r="J9" s="99">
        <v>5</v>
      </c>
      <c r="K9" s="99">
        <v>5</v>
      </c>
      <c r="L9" s="121">
        <v>69</v>
      </c>
      <c r="M9" s="100">
        <f t="shared" si="2"/>
        <v>88.5</v>
      </c>
      <c r="N9" s="136" t="str">
        <f t="shared" si="3"/>
        <v>A2</v>
      </c>
      <c r="O9" s="120">
        <v>3</v>
      </c>
      <c r="P9" s="14" t="s">
        <v>15</v>
      </c>
      <c r="Q9" s="99">
        <v>9.75</v>
      </c>
      <c r="R9" s="99">
        <v>5</v>
      </c>
      <c r="S9" s="99">
        <v>5</v>
      </c>
      <c r="T9" s="99">
        <v>77</v>
      </c>
      <c r="U9" s="100">
        <f t="shared" si="8"/>
        <v>96.75</v>
      </c>
      <c r="V9" s="121" t="str">
        <f t="shared" si="4"/>
        <v>A1</v>
      </c>
      <c r="W9" s="121">
        <v>9.75</v>
      </c>
      <c r="X9" s="99">
        <v>5</v>
      </c>
      <c r="Y9" s="99">
        <v>5</v>
      </c>
      <c r="Z9" s="121">
        <v>76</v>
      </c>
      <c r="AA9" s="100">
        <f t="shared" si="5"/>
        <v>95.75</v>
      </c>
      <c r="AB9" s="136" t="str">
        <f t="shared" si="6"/>
        <v>A1</v>
      </c>
      <c r="AC9" s="120">
        <v>3</v>
      </c>
      <c r="AD9" s="14" t="s">
        <v>15</v>
      </c>
      <c r="AE9" s="99">
        <v>5</v>
      </c>
      <c r="AF9" s="99">
        <v>5</v>
      </c>
      <c r="AG9" s="99">
        <v>36.5</v>
      </c>
      <c r="AH9" s="156">
        <f t="shared" si="9"/>
        <v>46.5</v>
      </c>
      <c r="AI9" s="151">
        <v>50</v>
      </c>
      <c r="AJ9" s="151">
        <v>49</v>
      </c>
      <c r="AK9" s="152">
        <f t="shared" si="10"/>
        <v>418.25</v>
      </c>
      <c r="AL9" s="153">
        <f t="shared" si="11"/>
        <v>92.944444444444443</v>
      </c>
      <c r="AM9" s="154" t="str">
        <f t="shared" si="7"/>
        <v>A1</v>
      </c>
      <c r="AN9" s="155">
        <v>74</v>
      </c>
    </row>
    <row r="10" spans="1:40" ht="15">
      <c r="A10" s="120">
        <v>4</v>
      </c>
      <c r="B10" s="15" t="s">
        <v>16</v>
      </c>
      <c r="C10" s="99">
        <v>9.75</v>
      </c>
      <c r="D10" s="99">
        <v>5</v>
      </c>
      <c r="E10" s="99">
        <v>5</v>
      </c>
      <c r="F10" s="99">
        <v>80</v>
      </c>
      <c r="G10" s="100">
        <f t="shared" si="0"/>
        <v>99.75</v>
      </c>
      <c r="H10" s="121" t="str">
        <f t="shared" si="1"/>
        <v>A1</v>
      </c>
      <c r="I10" s="121">
        <v>10</v>
      </c>
      <c r="J10" s="99">
        <v>5</v>
      </c>
      <c r="K10" s="99">
        <v>5</v>
      </c>
      <c r="L10" s="121">
        <v>79</v>
      </c>
      <c r="M10" s="100">
        <f t="shared" si="2"/>
        <v>99</v>
      </c>
      <c r="N10" s="136" t="str">
        <f t="shared" si="3"/>
        <v>A1</v>
      </c>
      <c r="O10" s="120">
        <v>4</v>
      </c>
      <c r="P10" s="15" t="s">
        <v>16</v>
      </c>
      <c r="Q10" s="99">
        <v>9.75</v>
      </c>
      <c r="R10" s="99">
        <v>5</v>
      </c>
      <c r="S10" s="99">
        <v>5</v>
      </c>
      <c r="T10" s="99">
        <v>80</v>
      </c>
      <c r="U10" s="100">
        <f t="shared" si="8"/>
        <v>99.75</v>
      </c>
      <c r="V10" s="121" t="str">
        <f t="shared" si="4"/>
        <v>A1</v>
      </c>
      <c r="W10" s="121">
        <v>10</v>
      </c>
      <c r="X10" s="99">
        <v>5</v>
      </c>
      <c r="Y10" s="99">
        <v>5</v>
      </c>
      <c r="Z10" s="121">
        <v>80</v>
      </c>
      <c r="AA10" s="100">
        <f t="shared" si="5"/>
        <v>100</v>
      </c>
      <c r="AB10" s="136" t="str">
        <f t="shared" si="6"/>
        <v>A1</v>
      </c>
      <c r="AC10" s="120">
        <v>4</v>
      </c>
      <c r="AD10" s="15" t="s">
        <v>16</v>
      </c>
      <c r="AE10" s="99">
        <v>5</v>
      </c>
      <c r="AF10" s="99">
        <v>5</v>
      </c>
      <c r="AG10" s="99">
        <v>40</v>
      </c>
      <c r="AH10" s="150">
        <f t="shared" si="9"/>
        <v>50</v>
      </c>
      <c r="AI10" s="151">
        <v>50</v>
      </c>
      <c r="AJ10" s="151">
        <v>50</v>
      </c>
      <c r="AK10" s="152">
        <f t="shared" si="10"/>
        <v>448.5</v>
      </c>
      <c r="AL10" s="153">
        <f t="shared" si="11"/>
        <v>99.666666666666671</v>
      </c>
      <c r="AM10" s="154" t="str">
        <f t="shared" si="7"/>
        <v>A1</v>
      </c>
      <c r="AN10" s="155">
        <v>83</v>
      </c>
    </row>
    <row r="11" spans="1:40" ht="15">
      <c r="A11" s="120">
        <v>5</v>
      </c>
      <c r="B11" s="15" t="s">
        <v>17</v>
      </c>
      <c r="C11" s="99">
        <v>7.5</v>
      </c>
      <c r="D11" s="99">
        <v>4</v>
      </c>
      <c r="E11" s="99">
        <v>4</v>
      </c>
      <c r="F11" s="99">
        <v>54</v>
      </c>
      <c r="G11" s="100">
        <f t="shared" si="0"/>
        <v>69.5</v>
      </c>
      <c r="H11" s="121" t="str">
        <f t="shared" si="1"/>
        <v>B2</v>
      </c>
      <c r="I11" s="121">
        <v>9.5</v>
      </c>
      <c r="J11" s="99">
        <v>4</v>
      </c>
      <c r="K11" s="99">
        <v>4</v>
      </c>
      <c r="L11" s="121">
        <v>67</v>
      </c>
      <c r="M11" s="100">
        <f t="shared" si="2"/>
        <v>84.5</v>
      </c>
      <c r="N11" s="136" t="str">
        <f t="shared" si="3"/>
        <v>A2</v>
      </c>
      <c r="O11" s="120">
        <v>5</v>
      </c>
      <c r="P11" s="15" t="s">
        <v>17</v>
      </c>
      <c r="Q11" s="99">
        <v>10</v>
      </c>
      <c r="R11" s="99">
        <v>4</v>
      </c>
      <c r="S11" s="99">
        <v>4</v>
      </c>
      <c r="T11" s="99">
        <v>73</v>
      </c>
      <c r="U11" s="100">
        <f t="shared" si="8"/>
        <v>91</v>
      </c>
      <c r="V11" s="121" t="str">
        <f t="shared" si="4"/>
        <v>A1</v>
      </c>
      <c r="W11" s="121">
        <v>9.75</v>
      </c>
      <c r="X11" s="99">
        <v>4</v>
      </c>
      <c r="Y11" s="99">
        <v>4</v>
      </c>
      <c r="Z11" s="121">
        <v>59</v>
      </c>
      <c r="AA11" s="100">
        <f t="shared" si="5"/>
        <v>76.75</v>
      </c>
      <c r="AB11" s="136" t="str">
        <f t="shared" si="6"/>
        <v>B1</v>
      </c>
      <c r="AC11" s="120">
        <v>5</v>
      </c>
      <c r="AD11" s="15" t="s">
        <v>17</v>
      </c>
      <c r="AE11" s="99">
        <v>4</v>
      </c>
      <c r="AF11" s="99">
        <v>4</v>
      </c>
      <c r="AG11" s="99">
        <v>31</v>
      </c>
      <c r="AH11" s="150">
        <f t="shared" si="9"/>
        <v>39</v>
      </c>
      <c r="AI11" s="151">
        <v>48</v>
      </c>
      <c r="AJ11" s="151">
        <v>47</v>
      </c>
      <c r="AK11" s="152">
        <f t="shared" si="10"/>
        <v>360.75</v>
      </c>
      <c r="AL11" s="153">
        <f t="shared" si="11"/>
        <v>80.166666666666657</v>
      </c>
      <c r="AM11" s="154" t="str">
        <f t="shared" si="7"/>
        <v>B1</v>
      </c>
      <c r="AN11" s="155">
        <v>66</v>
      </c>
    </row>
    <row r="12" spans="1:40" ht="15">
      <c r="A12" s="120">
        <v>6</v>
      </c>
      <c r="B12" s="12" t="s">
        <v>18</v>
      </c>
      <c r="C12" s="99">
        <v>7</v>
      </c>
      <c r="D12" s="99">
        <v>3</v>
      </c>
      <c r="E12" s="99">
        <v>4</v>
      </c>
      <c r="F12" s="99">
        <v>48</v>
      </c>
      <c r="G12" s="100">
        <f t="shared" si="0"/>
        <v>62</v>
      </c>
      <c r="H12" s="121" t="str">
        <f t="shared" si="1"/>
        <v>B2</v>
      </c>
      <c r="I12" s="121">
        <v>8.25</v>
      </c>
      <c r="J12" s="99">
        <v>3</v>
      </c>
      <c r="K12" s="99">
        <v>4</v>
      </c>
      <c r="L12" s="121">
        <v>54</v>
      </c>
      <c r="M12" s="100">
        <f t="shared" si="2"/>
        <v>69.25</v>
      </c>
      <c r="N12" s="136" t="str">
        <f t="shared" si="3"/>
        <v>B2</v>
      </c>
      <c r="O12" s="120">
        <v>6</v>
      </c>
      <c r="P12" s="12" t="s">
        <v>18</v>
      </c>
      <c r="Q12" s="99">
        <v>9.5</v>
      </c>
      <c r="R12" s="99">
        <v>3</v>
      </c>
      <c r="S12" s="99">
        <v>4</v>
      </c>
      <c r="T12" s="99">
        <v>73</v>
      </c>
      <c r="U12" s="100">
        <f t="shared" si="8"/>
        <v>89.5</v>
      </c>
      <c r="V12" s="121" t="str">
        <f t="shared" si="4"/>
        <v>A2</v>
      </c>
      <c r="W12" s="121">
        <v>8.5</v>
      </c>
      <c r="X12" s="99">
        <v>3</v>
      </c>
      <c r="Y12" s="99">
        <v>4</v>
      </c>
      <c r="Z12" s="121">
        <v>41</v>
      </c>
      <c r="AA12" s="100">
        <f t="shared" si="5"/>
        <v>56.5</v>
      </c>
      <c r="AB12" s="136" t="str">
        <f t="shared" si="6"/>
        <v>C1</v>
      </c>
      <c r="AC12" s="120">
        <v>6</v>
      </c>
      <c r="AD12" s="12" t="s">
        <v>18</v>
      </c>
      <c r="AE12" s="99">
        <v>3</v>
      </c>
      <c r="AF12" s="99">
        <v>4</v>
      </c>
      <c r="AG12" s="99">
        <v>31</v>
      </c>
      <c r="AH12" s="150">
        <f t="shared" si="9"/>
        <v>38</v>
      </c>
      <c r="AI12" s="151">
        <v>49</v>
      </c>
      <c r="AJ12" s="151">
        <v>48</v>
      </c>
      <c r="AK12" s="152">
        <f t="shared" si="10"/>
        <v>315.25</v>
      </c>
      <c r="AL12" s="153">
        <f t="shared" si="11"/>
        <v>70.055555555555557</v>
      </c>
      <c r="AM12" s="154" t="str">
        <f t="shared" si="7"/>
        <v>B2</v>
      </c>
      <c r="AN12" s="155">
        <v>82</v>
      </c>
    </row>
    <row r="13" spans="1:40" ht="15">
      <c r="A13" s="120">
        <v>7</v>
      </c>
      <c r="B13" s="12" t="s">
        <v>19</v>
      </c>
      <c r="C13" s="99">
        <v>7.75</v>
      </c>
      <c r="D13" s="99">
        <v>5</v>
      </c>
      <c r="E13" s="99">
        <v>5</v>
      </c>
      <c r="F13" s="99">
        <v>75</v>
      </c>
      <c r="G13" s="100">
        <f t="shared" si="0"/>
        <v>92.75</v>
      </c>
      <c r="H13" s="121" t="str">
        <f t="shared" si="1"/>
        <v>A1</v>
      </c>
      <c r="I13" s="121">
        <v>10</v>
      </c>
      <c r="J13" s="99">
        <v>5</v>
      </c>
      <c r="K13" s="99">
        <v>5</v>
      </c>
      <c r="L13" s="121">
        <v>72</v>
      </c>
      <c r="M13" s="100">
        <f t="shared" si="2"/>
        <v>92</v>
      </c>
      <c r="N13" s="136" t="str">
        <f t="shared" si="3"/>
        <v>A1</v>
      </c>
      <c r="O13" s="120">
        <v>7</v>
      </c>
      <c r="P13" s="12" t="s">
        <v>19</v>
      </c>
      <c r="Q13" s="99">
        <v>10</v>
      </c>
      <c r="R13" s="99">
        <v>5</v>
      </c>
      <c r="S13" s="99">
        <v>5</v>
      </c>
      <c r="T13" s="99">
        <v>80</v>
      </c>
      <c r="U13" s="100">
        <f t="shared" si="8"/>
        <v>100</v>
      </c>
      <c r="V13" s="121" t="str">
        <f t="shared" si="4"/>
        <v>A1</v>
      </c>
      <c r="W13" s="121">
        <v>9.25</v>
      </c>
      <c r="X13" s="99">
        <v>5</v>
      </c>
      <c r="Y13" s="99">
        <v>5</v>
      </c>
      <c r="Z13" s="121">
        <v>73</v>
      </c>
      <c r="AA13" s="100">
        <f t="shared" si="5"/>
        <v>92.25</v>
      </c>
      <c r="AB13" s="136" t="str">
        <f t="shared" si="6"/>
        <v>A1</v>
      </c>
      <c r="AC13" s="120">
        <v>7</v>
      </c>
      <c r="AD13" s="12" t="s">
        <v>19</v>
      </c>
      <c r="AE13" s="99">
        <v>5</v>
      </c>
      <c r="AF13" s="99">
        <v>5</v>
      </c>
      <c r="AG13" s="99">
        <v>38</v>
      </c>
      <c r="AH13" s="150">
        <f t="shared" si="9"/>
        <v>48</v>
      </c>
      <c r="AI13" s="151">
        <v>50</v>
      </c>
      <c r="AJ13" s="151">
        <v>49</v>
      </c>
      <c r="AK13" s="152">
        <f t="shared" si="10"/>
        <v>425</v>
      </c>
      <c r="AL13" s="153">
        <f t="shared" si="11"/>
        <v>94.444444444444443</v>
      </c>
      <c r="AM13" s="154" t="str">
        <f t="shared" si="7"/>
        <v>A1</v>
      </c>
      <c r="AN13" s="155">
        <v>83</v>
      </c>
    </row>
    <row r="14" spans="1:40">
      <c r="A14" s="120">
        <v>8</v>
      </c>
      <c r="B14" s="13" t="s">
        <v>20</v>
      </c>
      <c r="C14" s="99">
        <v>8.25</v>
      </c>
      <c r="D14" s="99">
        <v>5</v>
      </c>
      <c r="E14" s="99">
        <v>5</v>
      </c>
      <c r="F14" s="99">
        <v>78</v>
      </c>
      <c r="G14" s="100">
        <f t="shared" si="0"/>
        <v>96.25</v>
      </c>
      <c r="H14" s="121" t="str">
        <f t="shared" si="1"/>
        <v>A1</v>
      </c>
      <c r="I14" s="121">
        <v>9.75</v>
      </c>
      <c r="J14" s="99">
        <v>5</v>
      </c>
      <c r="K14" s="99">
        <v>5</v>
      </c>
      <c r="L14" s="121">
        <v>77</v>
      </c>
      <c r="M14" s="100">
        <f t="shared" si="2"/>
        <v>96.75</v>
      </c>
      <c r="N14" s="136" t="str">
        <f t="shared" si="3"/>
        <v>A1</v>
      </c>
      <c r="O14" s="120">
        <v>8</v>
      </c>
      <c r="P14" s="13" t="s">
        <v>20</v>
      </c>
      <c r="Q14" s="99">
        <v>9.75</v>
      </c>
      <c r="R14" s="99">
        <v>5</v>
      </c>
      <c r="S14" s="99">
        <v>5</v>
      </c>
      <c r="T14" s="99">
        <v>80</v>
      </c>
      <c r="U14" s="100">
        <f t="shared" si="8"/>
        <v>99.75</v>
      </c>
      <c r="V14" s="121" t="str">
        <f t="shared" si="4"/>
        <v>A1</v>
      </c>
      <c r="W14" s="121">
        <v>9.5</v>
      </c>
      <c r="X14" s="99">
        <v>5</v>
      </c>
      <c r="Y14" s="99">
        <v>5</v>
      </c>
      <c r="Z14" s="121">
        <v>76</v>
      </c>
      <c r="AA14" s="100">
        <f t="shared" si="5"/>
        <v>95.5</v>
      </c>
      <c r="AB14" s="136" t="str">
        <f t="shared" si="6"/>
        <v>A1</v>
      </c>
      <c r="AC14" s="120">
        <v>8</v>
      </c>
      <c r="AD14" s="13" t="s">
        <v>20</v>
      </c>
      <c r="AE14" s="99">
        <v>5</v>
      </c>
      <c r="AF14" s="99">
        <v>5</v>
      </c>
      <c r="AG14" s="99">
        <v>37.5</v>
      </c>
      <c r="AH14" s="150">
        <f t="shared" si="9"/>
        <v>47.5</v>
      </c>
      <c r="AI14" s="151">
        <v>50</v>
      </c>
      <c r="AJ14" s="151">
        <v>50</v>
      </c>
      <c r="AK14" s="152">
        <f t="shared" si="10"/>
        <v>435.75</v>
      </c>
      <c r="AL14" s="153">
        <f t="shared" si="11"/>
        <v>96.833333333333343</v>
      </c>
      <c r="AM14" s="154" t="str">
        <f t="shared" si="7"/>
        <v>A1</v>
      </c>
      <c r="AN14" s="155">
        <v>76</v>
      </c>
    </row>
    <row r="15" spans="1:40" ht="15">
      <c r="A15" s="120">
        <v>9</v>
      </c>
      <c r="B15" s="16" t="s">
        <v>21</v>
      </c>
      <c r="C15" s="99">
        <v>5</v>
      </c>
      <c r="D15" s="99">
        <v>3</v>
      </c>
      <c r="E15" s="99">
        <v>4</v>
      </c>
      <c r="F15" s="99">
        <v>33</v>
      </c>
      <c r="G15" s="100">
        <f t="shared" si="0"/>
        <v>45</v>
      </c>
      <c r="H15" s="121" t="str">
        <f t="shared" si="1"/>
        <v>C2</v>
      </c>
      <c r="I15" s="121">
        <v>6</v>
      </c>
      <c r="J15" s="99">
        <v>3</v>
      </c>
      <c r="K15" s="99">
        <v>4</v>
      </c>
      <c r="L15" s="121">
        <v>27</v>
      </c>
      <c r="M15" s="100">
        <f t="shared" si="2"/>
        <v>40</v>
      </c>
      <c r="N15" s="136" t="str">
        <f t="shared" si="3"/>
        <v>D</v>
      </c>
      <c r="O15" s="120">
        <v>9</v>
      </c>
      <c r="P15" s="16" t="s">
        <v>21</v>
      </c>
      <c r="Q15" s="99">
        <v>9.5</v>
      </c>
      <c r="R15" s="99">
        <v>3</v>
      </c>
      <c r="S15" s="99">
        <v>4</v>
      </c>
      <c r="T15" s="99">
        <v>75</v>
      </c>
      <c r="U15" s="100">
        <f t="shared" si="8"/>
        <v>91.5</v>
      </c>
      <c r="V15" s="121" t="str">
        <f t="shared" si="4"/>
        <v>A1</v>
      </c>
      <c r="W15" s="121">
        <v>5.5</v>
      </c>
      <c r="X15" s="99">
        <v>3</v>
      </c>
      <c r="Y15" s="99">
        <v>4</v>
      </c>
      <c r="Z15" s="121">
        <v>38</v>
      </c>
      <c r="AA15" s="100">
        <f t="shared" si="5"/>
        <v>50.5</v>
      </c>
      <c r="AB15" s="136" t="str">
        <f t="shared" si="6"/>
        <v>C2</v>
      </c>
      <c r="AC15" s="120">
        <v>9</v>
      </c>
      <c r="AD15" s="16" t="s">
        <v>21</v>
      </c>
      <c r="AE15" s="99">
        <v>3</v>
      </c>
      <c r="AF15" s="99">
        <v>4</v>
      </c>
      <c r="AG15" s="99">
        <v>25</v>
      </c>
      <c r="AH15" s="150">
        <f t="shared" si="9"/>
        <v>32</v>
      </c>
      <c r="AI15" s="151">
        <v>47</v>
      </c>
      <c r="AJ15" s="151">
        <v>46</v>
      </c>
      <c r="AK15" s="152">
        <f t="shared" si="10"/>
        <v>259</v>
      </c>
      <c r="AL15" s="153">
        <f t="shared" si="11"/>
        <v>57.555555555555557</v>
      </c>
      <c r="AM15" s="154" t="str">
        <f t="shared" si="7"/>
        <v>C1</v>
      </c>
      <c r="AN15" s="155">
        <v>66</v>
      </c>
    </row>
    <row r="16" spans="1:40" ht="15">
      <c r="A16" s="120">
        <v>10</v>
      </c>
      <c r="B16" s="15" t="s">
        <v>22</v>
      </c>
      <c r="C16" s="99">
        <v>0</v>
      </c>
      <c r="D16" s="99">
        <v>3</v>
      </c>
      <c r="E16" s="99">
        <v>3</v>
      </c>
      <c r="F16" s="99">
        <v>1</v>
      </c>
      <c r="G16" s="100">
        <f t="shared" si="0"/>
        <v>7</v>
      </c>
      <c r="H16" s="121" t="str">
        <f t="shared" si="1"/>
        <v>E</v>
      </c>
      <c r="I16" s="121">
        <v>2.25</v>
      </c>
      <c r="J16" s="99">
        <v>3</v>
      </c>
      <c r="K16" s="99">
        <v>3</v>
      </c>
      <c r="L16" s="121">
        <v>2</v>
      </c>
      <c r="M16" s="100">
        <f t="shared" si="2"/>
        <v>10.25</v>
      </c>
      <c r="N16" s="136" t="str">
        <f t="shared" si="3"/>
        <v>E</v>
      </c>
      <c r="O16" s="120">
        <v>10</v>
      </c>
      <c r="P16" s="15" t="s">
        <v>22</v>
      </c>
      <c r="Q16" s="99">
        <v>0.5</v>
      </c>
      <c r="R16" s="99">
        <v>3</v>
      </c>
      <c r="S16" s="99">
        <v>3</v>
      </c>
      <c r="T16" s="99">
        <v>7</v>
      </c>
      <c r="U16" s="100">
        <f t="shared" si="8"/>
        <v>13.5</v>
      </c>
      <c r="V16" s="121" t="str">
        <f t="shared" si="4"/>
        <v>E</v>
      </c>
      <c r="W16" s="121">
        <v>1</v>
      </c>
      <c r="X16" s="99">
        <v>3</v>
      </c>
      <c r="Y16" s="99">
        <v>3</v>
      </c>
      <c r="Z16" s="121">
        <v>4</v>
      </c>
      <c r="AA16" s="100">
        <f t="shared" si="5"/>
        <v>11</v>
      </c>
      <c r="AB16" s="136" t="str">
        <f t="shared" si="6"/>
        <v>E</v>
      </c>
      <c r="AC16" s="120">
        <v>10</v>
      </c>
      <c r="AD16" s="15" t="s">
        <v>22</v>
      </c>
      <c r="AE16" s="99">
        <v>3</v>
      </c>
      <c r="AF16" s="99">
        <v>3</v>
      </c>
      <c r="AG16" s="99">
        <v>3</v>
      </c>
      <c r="AH16" s="150">
        <f t="shared" si="9"/>
        <v>9</v>
      </c>
      <c r="AI16" s="151">
        <v>8</v>
      </c>
      <c r="AJ16" s="151">
        <v>15</v>
      </c>
      <c r="AK16" s="152">
        <f t="shared" si="10"/>
        <v>50.75</v>
      </c>
      <c r="AL16" s="153">
        <f t="shared" si="11"/>
        <v>11.277777777777779</v>
      </c>
      <c r="AM16" s="154" t="str">
        <f t="shared" si="7"/>
        <v>E</v>
      </c>
      <c r="AN16" s="155">
        <v>81</v>
      </c>
    </row>
    <row r="17" spans="1:40" ht="15">
      <c r="A17" s="120">
        <v>11</v>
      </c>
      <c r="B17" s="16" t="s">
        <v>25</v>
      </c>
      <c r="C17" s="99">
        <v>9.25</v>
      </c>
      <c r="D17" s="99">
        <v>5</v>
      </c>
      <c r="E17" s="99">
        <v>5</v>
      </c>
      <c r="F17" s="99">
        <v>75</v>
      </c>
      <c r="G17" s="100">
        <f t="shared" si="0"/>
        <v>94.25</v>
      </c>
      <c r="H17" s="121" t="str">
        <f t="shared" si="1"/>
        <v>A1</v>
      </c>
      <c r="I17" s="121">
        <v>9.75</v>
      </c>
      <c r="J17" s="99">
        <v>5</v>
      </c>
      <c r="K17" s="99">
        <v>5</v>
      </c>
      <c r="L17" s="121">
        <v>75</v>
      </c>
      <c r="M17" s="100">
        <f t="shared" si="2"/>
        <v>94.75</v>
      </c>
      <c r="N17" s="136" t="str">
        <f t="shared" si="3"/>
        <v>A1</v>
      </c>
      <c r="O17" s="120">
        <v>11</v>
      </c>
      <c r="P17" s="16" t="s">
        <v>25</v>
      </c>
      <c r="Q17" s="99">
        <v>10</v>
      </c>
      <c r="R17" s="99">
        <v>5</v>
      </c>
      <c r="S17" s="99">
        <v>5</v>
      </c>
      <c r="T17" s="99">
        <v>80</v>
      </c>
      <c r="U17" s="100">
        <f t="shared" si="8"/>
        <v>100</v>
      </c>
      <c r="V17" s="121" t="str">
        <f t="shared" si="4"/>
        <v>A1</v>
      </c>
      <c r="W17" s="121">
        <v>10</v>
      </c>
      <c r="X17" s="99">
        <v>5</v>
      </c>
      <c r="Y17" s="99">
        <v>5</v>
      </c>
      <c r="Z17" s="121">
        <v>75</v>
      </c>
      <c r="AA17" s="100">
        <f t="shared" si="5"/>
        <v>95</v>
      </c>
      <c r="AB17" s="136" t="str">
        <f t="shared" si="6"/>
        <v>A1</v>
      </c>
      <c r="AC17" s="120">
        <v>11</v>
      </c>
      <c r="AD17" s="16" t="s">
        <v>25</v>
      </c>
      <c r="AE17" s="99">
        <v>5</v>
      </c>
      <c r="AF17" s="99">
        <v>5</v>
      </c>
      <c r="AG17" s="99">
        <v>37.5</v>
      </c>
      <c r="AH17" s="150">
        <f t="shared" si="9"/>
        <v>47.5</v>
      </c>
      <c r="AI17" s="151">
        <v>50</v>
      </c>
      <c r="AJ17" s="151">
        <v>50</v>
      </c>
      <c r="AK17" s="152">
        <f t="shared" si="10"/>
        <v>431.5</v>
      </c>
      <c r="AL17" s="153">
        <f t="shared" si="11"/>
        <v>95.888888888888886</v>
      </c>
      <c r="AM17" s="154" t="str">
        <f t="shared" si="7"/>
        <v>A1</v>
      </c>
      <c r="AN17" s="155">
        <v>82</v>
      </c>
    </row>
    <row r="18" spans="1:40">
      <c r="A18" s="120">
        <v>12</v>
      </c>
      <c r="B18" s="13" t="s">
        <v>26</v>
      </c>
      <c r="C18" s="99">
        <v>9</v>
      </c>
      <c r="D18" s="99">
        <v>5</v>
      </c>
      <c r="E18" s="99">
        <v>4</v>
      </c>
      <c r="F18" s="99">
        <v>73</v>
      </c>
      <c r="G18" s="100">
        <f t="shared" si="0"/>
        <v>91</v>
      </c>
      <c r="H18" s="121" t="str">
        <f t="shared" si="1"/>
        <v>A1</v>
      </c>
      <c r="I18" s="121">
        <v>9.25</v>
      </c>
      <c r="J18" s="99">
        <v>5</v>
      </c>
      <c r="K18" s="99">
        <v>4</v>
      </c>
      <c r="L18" s="121">
        <v>67</v>
      </c>
      <c r="M18" s="100">
        <f t="shared" si="2"/>
        <v>85.25</v>
      </c>
      <c r="N18" s="136" t="str">
        <f t="shared" si="3"/>
        <v>A2</v>
      </c>
      <c r="O18" s="120">
        <v>12</v>
      </c>
      <c r="P18" s="13" t="s">
        <v>26</v>
      </c>
      <c r="Q18" s="99">
        <v>10</v>
      </c>
      <c r="R18" s="99">
        <v>5</v>
      </c>
      <c r="S18" s="99">
        <v>4</v>
      </c>
      <c r="T18" s="99">
        <v>79</v>
      </c>
      <c r="U18" s="100">
        <f t="shared" si="8"/>
        <v>98</v>
      </c>
      <c r="V18" s="121" t="str">
        <f t="shared" si="4"/>
        <v>A1</v>
      </c>
      <c r="W18" s="121">
        <v>9</v>
      </c>
      <c r="X18" s="99">
        <v>5</v>
      </c>
      <c r="Y18" s="99">
        <v>4</v>
      </c>
      <c r="Z18" s="121">
        <v>71</v>
      </c>
      <c r="AA18" s="100">
        <f t="shared" si="5"/>
        <v>89</v>
      </c>
      <c r="AB18" s="136" t="str">
        <f t="shared" si="6"/>
        <v>A2</v>
      </c>
      <c r="AC18" s="120">
        <v>12</v>
      </c>
      <c r="AD18" s="13" t="s">
        <v>26</v>
      </c>
      <c r="AE18" s="99">
        <v>5</v>
      </c>
      <c r="AF18" s="99">
        <v>4</v>
      </c>
      <c r="AG18" s="99">
        <v>37</v>
      </c>
      <c r="AH18" s="150">
        <f t="shared" si="9"/>
        <v>46</v>
      </c>
      <c r="AI18" s="151">
        <v>47</v>
      </c>
      <c r="AJ18" s="151">
        <v>49</v>
      </c>
      <c r="AK18" s="152">
        <f t="shared" si="10"/>
        <v>409.25</v>
      </c>
      <c r="AL18" s="153">
        <f t="shared" si="11"/>
        <v>90.944444444444457</v>
      </c>
      <c r="AM18" s="154" t="str">
        <f t="shared" si="7"/>
        <v>A2</v>
      </c>
      <c r="AN18" s="155">
        <v>80</v>
      </c>
    </row>
    <row r="19" spans="1:40" ht="15">
      <c r="A19" s="120">
        <v>13</v>
      </c>
      <c r="B19" s="16" t="s">
        <v>27</v>
      </c>
      <c r="C19" s="99">
        <v>8</v>
      </c>
      <c r="D19" s="99">
        <v>4</v>
      </c>
      <c r="E19" s="99">
        <v>4</v>
      </c>
      <c r="F19" s="99">
        <v>60</v>
      </c>
      <c r="G19" s="100">
        <f t="shared" si="0"/>
        <v>76</v>
      </c>
      <c r="H19" s="121" t="str">
        <f t="shared" si="1"/>
        <v>B1</v>
      </c>
      <c r="I19" s="121">
        <v>9</v>
      </c>
      <c r="J19" s="99">
        <v>4</v>
      </c>
      <c r="K19" s="99">
        <v>4</v>
      </c>
      <c r="L19" s="121">
        <v>48</v>
      </c>
      <c r="M19" s="100">
        <f t="shared" si="2"/>
        <v>65</v>
      </c>
      <c r="N19" s="136" t="str">
        <f t="shared" si="3"/>
        <v>B2</v>
      </c>
      <c r="O19" s="120">
        <v>13</v>
      </c>
      <c r="P19" s="16" t="s">
        <v>27</v>
      </c>
      <c r="Q19" s="99">
        <v>9</v>
      </c>
      <c r="R19" s="99">
        <v>4</v>
      </c>
      <c r="S19" s="99">
        <v>4</v>
      </c>
      <c r="T19" s="99">
        <v>64</v>
      </c>
      <c r="U19" s="100">
        <f t="shared" si="8"/>
        <v>81</v>
      </c>
      <c r="V19" s="121" t="str">
        <f t="shared" si="4"/>
        <v>A2</v>
      </c>
      <c r="W19" s="121">
        <v>9.75</v>
      </c>
      <c r="X19" s="99">
        <v>4</v>
      </c>
      <c r="Y19" s="99">
        <v>4</v>
      </c>
      <c r="Z19" s="121">
        <v>57</v>
      </c>
      <c r="AA19" s="100">
        <f t="shared" si="5"/>
        <v>74.75</v>
      </c>
      <c r="AB19" s="136" t="str">
        <f t="shared" si="6"/>
        <v>B1</v>
      </c>
      <c r="AC19" s="120">
        <v>13</v>
      </c>
      <c r="AD19" s="16" t="s">
        <v>27</v>
      </c>
      <c r="AE19" s="99">
        <v>4</v>
      </c>
      <c r="AF19" s="99">
        <v>4</v>
      </c>
      <c r="AG19" s="99">
        <v>25.5</v>
      </c>
      <c r="AH19" s="156">
        <f t="shared" si="9"/>
        <v>33.5</v>
      </c>
      <c r="AI19" s="151">
        <v>46</v>
      </c>
      <c r="AJ19" s="151">
        <v>48</v>
      </c>
      <c r="AK19" s="152">
        <f t="shared" si="10"/>
        <v>330.25</v>
      </c>
      <c r="AL19" s="153">
        <f t="shared" si="11"/>
        <v>73.388888888888886</v>
      </c>
      <c r="AM19" s="154" t="str">
        <f t="shared" si="7"/>
        <v>B1</v>
      </c>
      <c r="AN19" s="155">
        <v>73</v>
      </c>
    </row>
    <row r="20" spans="1:40" ht="15.75" customHeight="1">
      <c r="A20" s="120">
        <v>14</v>
      </c>
      <c r="B20" s="13" t="s">
        <v>28</v>
      </c>
      <c r="C20" s="99">
        <v>8.75</v>
      </c>
      <c r="D20" s="99">
        <v>5</v>
      </c>
      <c r="E20" s="99">
        <v>5</v>
      </c>
      <c r="F20" s="99">
        <v>77</v>
      </c>
      <c r="G20" s="100">
        <f t="shared" si="0"/>
        <v>95.75</v>
      </c>
      <c r="H20" s="121" t="str">
        <f t="shared" si="1"/>
        <v>A1</v>
      </c>
      <c r="I20" s="121">
        <v>9.75</v>
      </c>
      <c r="J20" s="99">
        <v>5</v>
      </c>
      <c r="K20" s="99">
        <v>5</v>
      </c>
      <c r="L20" s="121">
        <v>76</v>
      </c>
      <c r="M20" s="100">
        <f t="shared" si="2"/>
        <v>95.75</v>
      </c>
      <c r="N20" s="136" t="str">
        <f t="shared" si="3"/>
        <v>A1</v>
      </c>
      <c r="O20" s="120">
        <v>14</v>
      </c>
      <c r="P20" s="13" t="s">
        <v>28</v>
      </c>
      <c r="Q20" s="99">
        <v>10</v>
      </c>
      <c r="R20" s="99">
        <v>5</v>
      </c>
      <c r="S20" s="99">
        <v>5</v>
      </c>
      <c r="T20" s="99">
        <v>80</v>
      </c>
      <c r="U20" s="100">
        <f t="shared" si="8"/>
        <v>100</v>
      </c>
      <c r="V20" s="121" t="str">
        <f t="shared" si="4"/>
        <v>A1</v>
      </c>
      <c r="W20" s="121">
        <v>10</v>
      </c>
      <c r="X20" s="99">
        <v>5</v>
      </c>
      <c r="Y20" s="99">
        <v>5</v>
      </c>
      <c r="Z20" s="121">
        <v>78</v>
      </c>
      <c r="AA20" s="100">
        <f t="shared" si="5"/>
        <v>98</v>
      </c>
      <c r="AB20" s="136" t="str">
        <f t="shared" si="6"/>
        <v>A1</v>
      </c>
      <c r="AC20" s="120">
        <v>14</v>
      </c>
      <c r="AD20" s="13" t="s">
        <v>28</v>
      </c>
      <c r="AE20" s="99">
        <v>5</v>
      </c>
      <c r="AF20" s="99">
        <v>5</v>
      </c>
      <c r="AG20" s="99">
        <v>39</v>
      </c>
      <c r="AH20" s="150">
        <f t="shared" si="9"/>
        <v>49</v>
      </c>
      <c r="AI20" s="151">
        <v>50</v>
      </c>
      <c r="AJ20" s="151">
        <v>49</v>
      </c>
      <c r="AK20" s="152">
        <f t="shared" si="10"/>
        <v>438.5</v>
      </c>
      <c r="AL20" s="153">
        <f t="shared" si="11"/>
        <v>97.444444444444443</v>
      </c>
      <c r="AM20" s="154" t="str">
        <f t="shared" si="7"/>
        <v>A1</v>
      </c>
      <c r="AN20" s="155">
        <v>80</v>
      </c>
    </row>
    <row r="21" spans="1:40" ht="15.75" customHeight="1">
      <c r="A21" s="120">
        <v>15</v>
      </c>
      <c r="B21" s="17" t="s">
        <v>29</v>
      </c>
      <c r="C21" s="99">
        <v>9</v>
      </c>
      <c r="D21" s="99">
        <v>5</v>
      </c>
      <c r="E21" s="99">
        <v>4</v>
      </c>
      <c r="F21" s="99">
        <v>78</v>
      </c>
      <c r="G21" s="100">
        <f t="shared" si="0"/>
        <v>96</v>
      </c>
      <c r="H21" s="121" t="str">
        <f t="shared" si="1"/>
        <v>A1</v>
      </c>
      <c r="I21" s="121">
        <v>10</v>
      </c>
      <c r="J21" s="99">
        <v>5</v>
      </c>
      <c r="K21" s="99">
        <v>4</v>
      </c>
      <c r="L21" s="121">
        <v>67</v>
      </c>
      <c r="M21" s="100">
        <f t="shared" si="2"/>
        <v>86</v>
      </c>
      <c r="N21" s="136" t="str">
        <f t="shared" si="3"/>
        <v>A2</v>
      </c>
      <c r="O21" s="120">
        <v>15</v>
      </c>
      <c r="P21" s="17" t="s">
        <v>29</v>
      </c>
      <c r="Q21" s="99">
        <v>9.75</v>
      </c>
      <c r="R21" s="99">
        <v>5</v>
      </c>
      <c r="S21" s="99">
        <v>4</v>
      </c>
      <c r="T21" s="99">
        <v>79</v>
      </c>
      <c r="U21" s="100">
        <f t="shared" si="8"/>
        <v>97.75</v>
      </c>
      <c r="V21" s="121" t="str">
        <f t="shared" si="4"/>
        <v>A1</v>
      </c>
      <c r="W21" s="121">
        <v>9.75</v>
      </c>
      <c r="X21" s="99">
        <v>5</v>
      </c>
      <c r="Y21" s="99">
        <v>4</v>
      </c>
      <c r="Z21" s="121">
        <v>67</v>
      </c>
      <c r="AA21" s="100">
        <f t="shared" si="5"/>
        <v>85.75</v>
      </c>
      <c r="AB21" s="136" t="str">
        <f t="shared" si="6"/>
        <v>A2</v>
      </c>
      <c r="AC21" s="120">
        <v>15</v>
      </c>
      <c r="AD21" s="17" t="s">
        <v>29</v>
      </c>
      <c r="AE21" s="99">
        <v>5</v>
      </c>
      <c r="AF21" s="99">
        <v>4</v>
      </c>
      <c r="AG21" s="99">
        <v>37.5</v>
      </c>
      <c r="AH21" s="156">
        <f t="shared" si="9"/>
        <v>46.5</v>
      </c>
      <c r="AI21" s="151">
        <v>50</v>
      </c>
      <c r="AJ21" s="151">
        <v>50</v>
      </c>
      <c r="AK21" s="152">
        <f t="shared" si="10"/>
        <v>412</v>
      </c>
      <c r="AL21" s="153">
        <f t="shared" si="11"/>
        <v>91.555555555555557</v>
      </c>
      <c r="AM21" s="154" t="str">
        <f t="shared" si="7"/>
        <v>A1</v>
      </c>
      <c r="AN21" s="155">
        <v>88</v>
      </c>
    </row>
    <row r="22" spans="1:40" ht="15.75" customHeight="1">
      <c r="A22" s="120">
        <v>16</v>
      </c>
      <c r="B22" s="18" t="s">
        <v>30</v>
      </c>
      <c r="C22" s="99">
        <v>9.5</v>
      </c>
      <c r="D22" s="99">
        <v>5</v>
      </c>
      <c r="E22" s="99">
        <v>4</v>
      </c>
      <c r="F22" s="99">
        <v>72</v>
      </c>
      <c r="G22" s="100">
        <f t="shared" si="0"/>
        <v>90.5</v>
      </c>
      <c r="H22" s="121" t="str">
        <f t="shared" si="1"/>
        <v>A2</v>
      </c>
      <c r="I22" s="121">
        <v>10</v>
      </c>
      <c r="J22" s="99">
        <v>5</v>
      </c>
      <c r="K22" s="99">
        <v>4</v>
      </c>
      <c r="L22" s="121">
        <v>76</v>
      </c>
      <c r="M22" s="100">
        <f t="shared" si="2"/>
        <v>95</v>
      </c>
      <c r="N22" s="136" t="str">
        <f t="shared" si="3"/>
        <v>A1</v>
      </c>
      <c r="O22" s="120">
        <v>16</v>
      </c>
      <c r="P22" s="18" t="s">
        <v>30</v>
      </c>
      <c r="Q22" s="99">
        <v>10</v>
      </c>
      <c r="R22" s="99">
        <v>5</v>
      </c>
      <c r="S22" s="99">
        <v>4</v>
      </c>
      <c r="T22" s="99">
        <v>79</v>
      </c>
      <c r="U22" s="100">
        <f t="shared" si="8"/>
        <v>98</v>
      </c>
      <c r="V22" s="121" t="str">
        <f t="shared" si="4"/>
        <v>A1</v>
      </c>
      <c r="W22" s="121">
        <v>10</v>
      </c>
      <c r="X22" s="99">
        <v>5</v>
      </c>
      <c r="Y22" s="99">
        <v>4</v>
      </c>
      <c r="Z22" s="121">
        <v>79</v>
      </c>
      <c r="AA22" s="100">
        <f t="shared" si="5"/>
        <v>98</v>
      </c>
      <c r="AB22" s="136" t="str">
        <f t="shared" si="6"/>
        <v>A1</v>
      </c>
      <c r="AC22" s="120">
        <v>16</v>
      </c>
      <c r="AD22" s="18" t="s">
        <v>30</v>
      </c>
      <c r="AE22" s="99">
        <v>5</v>
      </c>
      <c r="AF22" s="99">
        <v>4</v>
      </c>
      <c r="AG22" s="99">
        <v>36</v>
      </c>
      <c r="AH22" s="150">
        <f t="shared" si="9"/>
        <v>45</v>
      </c>
      <c r="AI22" s="151">
        <v>50</v>
      </c>
      <c r="AJ22" s="151">
        <v>50</v>
      </c>
      <c r="AK22" s="152">
        <f t="shared" si="10"/>
        <v>426.5</v>
      </c>
      <c r="AL22" s="153">
        <f t="shared" si="11"/>
        <v>94.777777777777786</v>
      </c>
      <c r="AM22" s="154" t="str">
        <f t="shared" si="7"/>
        <v>A1</v>
      </c>
      <c r="AN22" s="155">
        <v>88</v>
      </c>
    </row>
    <row r="23" spans="1:40" ht="15.75" customHeight="1">
      <c r="A23" s="120">
        <v>17</v>
      </c>
      <c r="B23" s="19" t="s">
        <v>31</v>
      </c>
      <c r="C23" s="99">
        <v>10</v>
      </c>
      <c r="D23" s="99">
        <v>5</v>
      </c>
      <c r="E23" s="99">
        <v>5</v>
      </c>
      <c r="F23" s="99">
        <v>80</v>
      </c>
      <c r="G23" s="100">
        <f t="shared" si="0"/>
        <v>100</v>
      </c>
      <c r="H23" s="121" t="str">
        <f t="shared" si="1"/>
        <v>A1</v>
      </c>
      <c r="I23" s="121">
        <v>10</v>
      </c>
      <c r="J23" s="99">
        <v>5</v>
      </c>
      <c r="K23" s="99">
        <v>5</v>
      </c>
      <c r="L23" s="121">
        <v>79</v>
      </c>
      <c r="M23" s="100">
        <f t="shared" si="2"/>
        <v>99</v>
      </c>
      <c r="N23" s="136" t="str">
        <f t="shared" si="3"/>
        <v>A1</v>
      </c>
      <c r="O23" s="120">
        <v>17</v>
      </c>
      <c r="P23" s="19" t="s">
        <v>31</v>
      </c>
      <c r="Q23" s="99">
        <v>10</v>
      </c>
      <c r="R23" s="99">
        <v>5</v>
      </c>
      <c r="S23" s="99">
        <v>5</v>
      </c>
      <c r="T23" s="99">
        <v>77</v>
      </c>
      <c r="U23" s="100">
        <f t="shared" si="8"/>
        <v>97</v>
      </c>
      <c r="V23" s="121" t="str">
        <f t="shared" si="4"/>
        <v>A1</v>
      </c>
      <c r="W23" s="121">
        <v>10</v>
      </c>
      <c r="X23" s="99">
        <v>5</v>
      </c>
      <c r="Y23" s="99">
        <v>5</v>
      </c>
      <c r="Z23" s="121">
        <v>77</v>
      </c>
      <c r="AA23" s="100">
        <f t="shared" si="5"/>
        <v>97</v>
      </c>
      <c r="AB23" s="136" t="str">
        <f t="shared" si="6"/>
        <v>A1</v>
      </c>
      <c r="AC23" s="120">
        <v>17</v>
      </c>
      <c r="AD23" s="19" t="s">
        <v>31</v>
      </c>
      <c r="AE23" s="99">
        <v>5</v>
      </c>
      <c r="AF23" s="99">
        <v>5</v>
      </c>
      <c r="AG23" s="99">
        <v>38</v>
      </c>
      <c r="AH23" s="150">
        <f t="shared" si="9"/>
        <v>48</v>
      </c>
      <c r="AI23" s="151">
        <v>50</v>
      </c>
      <c r="AJ23" s="151">
        <v>50</v>
      </c>
      <c r="AK23" s="152">
        <f t="shared" si="10"/>
        <v>441</v>
      </c>
      <c r="AL23" s="153">
        <f t="shared" si="11"/>
        <v>98</v>
      </c>
      <c r="AM23" s="154" t="str">
        <f t="shared" si="7"/>
        <v>A1</v>
      </c>
      <c r="AN23" s="155">
        <v>84</v>
      </c>
    </row>
    <row r="24" spans="1:40" ht="15.75" customHeight="1">
      <c r="A24" s="120">
        <v>18</v>
      </c>
      <c r="B24" s="20" t="s">
        <v>32</v>
      </c>
      <c r="C24" s="99">
        <v>8.75</v>
      </c>
      <c r="D24" s="99">
        <v>5</v>
      </c>
      <c r="E24" s="99">
        <v>5</v>
      </c>
      <c r="F24" s="99">
        <v>77</v>
      </c>
      <c r="G24" s="100">
        <f t="shared" si="0"/>
        <v>95.75</v>
      </c>
      <c r="H24" s="121" t="str">
        <f t="shared" si="1"/>
        <v>A1</v>
      </c>
      <c r="I24" s="121">
        <v>10</v>
      </c>
      <c r="J24" s="99">
        <v>5</v>
      </c>
      <c r="K24" s="99">
        <v>5</v>
      </c>
      <c r="L24" s="121">
        <v>70</v>
      </c>
      <c r="M24" s="100">
        <f t="shared" si="2"/>
        <v>90</v>
      </c>
      <c r="N24" s="136" t="str">
        <f t="shared" si="3"/>
        <v>A2</v>
      </c>
      <c r="O24" s="120">
        <v>18</v>
      </c>
      <c r="P24" s="20" t="s">
        <v>32</v>
      </c>
      <c r="Q24" s="99">
        <v>9.75</v>
      </c>
      <c r="R24" s="99">
        <v>5</v>
      </c>
      <c r="S24" s="99">
        <v>5</v>
      </c>
      <c r="T24" s="99">
        <v>78</v>
      </c>
      <c r="U24" s="100">
        <f t="shared" si="8"/>
        <v>97.75</v>
      </c>
      <c r="V24" s="121" t="str">
        <f t="shared" si="4"/>
        <v>A1</v>
      </c>
      <c r="W24" s="121">
        <v>10</v>
      </c>
      <c r="X24" s="99">
        <v>5</v>
      </c>
      <c r="Y24" s="99">
        <v>5</v>
      </c>
      <c r="Z24" s="121">
        <v>79</v>
      </c>
      <c r="AA24" s="100">
        <f t="shared" si="5"/>
        <v>99</v>
      </c>
      <c r="AB24" s="136" t="str">
        <f t="shared" si="6"/>
        <v>A1</v>
      </c>
      <c r="AC24" s="120">
        <v>18</v>
      </c>
      <c r="AD24" s="20" t="s">
        <v>32</v>
      </c>
      <c r="AE24" s="99">
        <v>5</v>
      </c>
      <c r="AF24" s="99">
        <v>5</v>
      </c>
      <c r="AG24" s="99"/>
      <c r="AH24" s="150"/>
      <c r="AI24" s="151">
        <v>50</v>
      </c>
      <c r="AJ24" s="151">
        <v>50</v>
      </c>
      <c r="AK24" s="152">
        <f t="shared" si="10"/>
        <v>382.5</v>
      </c>
      <c r="AL24" s="153">
        <f t="shared" si="11"/>
        <v>85</v>
      </c>
      <c r="AM24" s="154" t="str">
        <f t="shared" si="7"/>
        <v>A2</v>
      </c>
      <c r="AN24" s="155">
        <v>78</v>
      </c>
    </row>
    <row r="25" spans="1:40" ht="15.75" customHeight="1">
      <c r="A25" s="120">
        <v>19</v>
      </c>
      <c r="B25" s="18" t="s">
        <v>33</v>
      </c>
      <c r="C25" s="99">
        <v>7.25</v>
      </c>
      <c r="D25" s="99">
        <v>4</v>
      </c>
      <c r="E25" s="99">
        <v>4</v>
      </c>
      <c r="F25" s="99">
        <v>26</v>
      </c>
      <c r="G25" s="100">
        <f t="shared" si="0"/>
        <v>41.25</v>
      </c>
      <c r="H25" s="121" t="str">
        <f t="shared" si="1"/>
        <v>C2</v>
      </c>
      <c r="I25" s="121">
        <v>8.5</v>
      </c>
      <c r="J25" s="99">
        <v>4</v>
      </c>
      <c r="K25" s="99">
        <v>4</v>
      </c>
      <c r="L25" s="121">
        <v>37</v>
      </c>
      <c r="M25" s="100">
        <f t="shared" si="2"/>
        <v>53.5</v>
      </c>
      <c r="N25" s="136" t="str">
        <f t="shared" si="3"/>
        <v>C1</v>
      </c>
      <c r="O25" s="120">
        <v>19</v>
      </c>
      <c r="P25" s="18" t="s">
        <v>33</v>
      </c>
      <c r="Q25" s="99">
        <v>9.5</v>
      </c>
      <c r="R25" s="99">
        <v>4</v>
      </c>
      <c r="S25" s="99">
        <v>4</v>
      </c>
      <c r="T25" s="99">
        <v>57</v>
      </c>
      <c r="U25" s="100">
        <f t="shared" si="8"/>
        <v>74.5</v>
      </c>
      <c r="V25" s="121" t="str">
        <f t="shared" si="4"/>
        <v>B1</v>
      </c>
      <c r="W25" s="121">
        <v>6.75</v>
      </c>
      <c r="X25" s="99">
        <v>4</v>
      </c>
      <c r="Y25" s="99">
        <v>4</v>
      </c>
      <c r="Z25" s="121">
        <v>30</v>
      </c>
      <c r="AA25" s="100">
        <f t="shared" si="5"/>
        <v>44.75</v>
      </c>
      <c r="AB25" s="136" t="str">
        <f t="shared" si="6"/>
        <v>C2</v>
      </c>
      <c r="AC25" s="120">
        <v>19</v>
      </c>
      <c r="AD25" s="18" t="s">
        <v>33</v>
      </c>
      <c r="AE25" s="99">
        <v>4</v>
      </c>
      <c r="AF25" s="99">
        <v>4</v>
      </c>
      <c r="AG25" s="99">
        <v>18.5</v>
      </c>
      <c r="AH25" s="156">
        <f t="shared" si="9"/>
        <v>26.5</v>
      </c>
      <c r="AI25" s="151">
        <v>35</v>
      </c>
      <c r="AJ25" s="151">
        <v>47</v>
      </c>
      <c r="AK25" s="152">
        <f t="shared" si="10"/>
        <v>240.5</v>
      </c>
      <c r="AL25" s="153">
        <f t="shared" si="11"/>
        <v>53.44444444444445</v>
      </c>
      <c r="AM25" s="154" t="str">
        <f t="shared" si="7"/>
        <v>C1</v>
      </c>
      <c r="AN25" s="155">
        <v>81</v>
      </c>
    </row>
    <row r="26" spans="1:40" ht="15.75" customHeight="1">
      <c r="A26" s="120">
        <v>20</v>
      </c>
      <c r="B26" s="20" t="s">
        <v>34</v>
      </c>
      <c r="C26" s="99">
        <v>8</v>
      </c>
      <c r="D26" s="99">
        <v>4</v>
      </c>
      <c r="E26" s="99">
        <v>4</v>
      </c>
      <c r="F26" s="99">
        <v>51</v>
      </c>
      <c r="G26" s="100">
        <f t="shared" si="0"/>
        <v>67</v>
      </c>
      <c r="H26" s="121" t="str">
        <f t="shared" si="1"/>
        <v>B2</v>
      </c>
      <c r="I26" s="121">
        <v>8.75</v>
      </c>
      <c r="J26" s="99">
        <v>4</v>
      </c>
      <c r="K26" s="99">
        <v>4</v>
      </c>
      <c r="L26" s="121">
        <v>44</v>
      </c>
      <c r="M26" s="100">
        <f t="shared" si="2"/>
        <v>60.75</v>
      </c>
      <c r="N26" s="136" t="str">
        <f t="shared" si="3"/>
        <v>C1</v>
      </c>
      <c r="O26" s="120">
        <v>20</v>
      </c>
      <c r="P26" s="20" t="s">
        <v>34</v>
      </c>
      <c r="Q26" s="99">
        <v>9.75</v>
      </c>
      <c r="R26" s="99">
        <v>4</v>
      </c>
      <c r="S26" s="99">
        <v>4</v>
      </c>
      <c r="T26" s="99">
        <v>76</v>
      </c>
      <c r="U26" s="100">
        <f t="shared" si="8"/>
        <v>93.75</v>
      </c>
      <c r="V26" s="121" t="str">
        <f t="shared" si="4"/>
        <v>A1</v>
      </c>
      <c r="W26" s="121">
        <v>8</v>
      </c>
      <c r="X26" s="99">
        <v>4</v>
      </c>
      <c r="Y26" s="99">
        <v>4</v>
      </c>
      <c r="Z26" s="121">
        <v>67</v>
      </c>
      <c r="AA26" s="100">
        <f t="shared" si="5"/>
        <v>83</v>
      </c>
      <c r="AB26" s="136" t="str">
        <f t="shared" si="6"/>
        <v>A2</v>
      </c>
      <c r="AC26" s="120">
        <v>20</v>
      </c>
      <c r="AD26" s="20" t="s">
        <v>34</v>
      </c>
      <c r="AE26" s="99">
        <v>4</v>
      </c>
      <c r="AF26" s="99">
        <v>4</v>
      </c>
      <c r="AG26" s="99">
        <v>32</v>
      </c>
      <c r="AH26" s="150">
        <f t="shared" si="9"/>
        <v>40</v>
      </c>
      <c r="AI26" s="151">
        <v>50</v>
      </c>
      <c r="AJ26" s="151">
        <v>50</v>
      </c>
      <c r="AK26" s="152">
        <f t="shared" si="10"/>
        <v>344.5</v>
      </c>
      <c r="AL26" s="153">
        <f t="shared" si="11"/>
        <v>76.555555555555557</v>
      </c>
      <c r="AM26" s="154" t="str">
        <f t="shared" si="7"/>
        <v>B1</v>
      </c>
      <c r="AN26" s="155">
        <v>44</v>
      </c>
    </row>
    <row r="27" spans="1:40" ht="15.75" customHeight="1">
      <c r="A27" s="120">
        <v>21</v>
      </c>
      <c r="B27" s="20" t="s">
        <v>35</v>
      </c>
      <c r="C27" s="99">
        <v>9.25</v>
      </c>
      <c r="D27" s="99">
        <v>5</v>
      </c>
      <c r="E27" s="99">
        <v>5</v>
      </c>
      <c r="F27" s="99">
        <v>78</v>
      </c>
      <c r="G27" s="100">
        <f t="shared" si="0"/>
        <v>97.25</v>
      </c>
      <c r="H27" s="121" t="str">
        <f t="shared" si="1"/>
        <v>A1</v>
      </c>
      <c r="I27" s="121">
        <v>9.75</v>
      </c>
      <c r="J27" s="99">
        <v>5</v>
      </c>
      <c r="K27" s="99">
        <v>5</v>
      </c>
      <c r="L27" s="121">
        <v>72</v>
      </c>
      <c r="M27" s="100">
        <f t="shared" si="2"/>
        <v>91.75</v>
      </c>
      <c r="N27" s="136" t="str">
        <f t="shared" si="3"/>
        <v>A1</v>
      </c>
      <c r="O27" s="120">
        <v>21</v>
      </c>
      <c r="P27" s="20" t="s">
        <v>35</v>
      </c>
      <c r="Q27" s="99">
        <v>9.75</v>
      </c>
      <c r="R27" s="99">
        <v>5</v>
      </c>
      <c r="S27" s="99">
        <v>5</v>
      </c>
      <c r="T27" s="99">
        <v>78</v>
      </c>
      <c r="U27" s="100">
        <f t="shared" si="8"/>
        <v>97.75</v>
      </c>
      <c r="V27" s="121" t="str">
        <f t="shared" si="4"/>
        <v>A1</v>
      </c>
      <c r="W27" s="121">
        <v>9.25</v>
      </c>
      <c r="X27" s="99">
        <v>5</v>
      </c>
      <c r="Y27" s="99">
        <v>5</v>
      </c>
      <c r="Z27" s="121">
        <v>77</v>
      </c>
      <c r="AA27" s="100">
        <f t="shared" si="5"/>
        <v>96.25</v>
      </c>
      <c r="AB27" s="136" t="str">
        <f t="shared" si="6"/>
        <v>A1</v>
      </c>
      <c r="AC27" s="120">
        <v>21</v>
      </c>
      <c r="AD27" s="20" t="s">
        <v>35</v>
      </c>
      <c r="AE27" s="99">
        <v>5</v>
      </c>
      <c r="AF27" s="99">
        <v>5</v>
      </c>
      <c r="AG27" s="99">
        <v>39</v>
      </c>
      <c r="AH27" s="150">
        <f t="shared" si="9"/>
        <v>49</v>
      </c>
      <c r="AI27" s="151">
        <v>50</v>
      </c>
      <c r="AJ27" s="151">
        <v>50</v>
      </c>
      <c r="AK27" s="152">
        <f t="shared" si="10"/>
        <v>432</v>
      </c>
      <c r="AL27" s="153">
        <f t="shared" si="11"/>
        <v>96</v>
      </c>
      <c r="AM27" s="154" t="str">
        <f t="shared" si="7"/>
        <v>A1</v>
      </c>
      <c r="AN27" s="155">
        <v>83</v>
      </c>
    </row>
    <row r="28" spans="1:40" ht="15.75" customHeight="1">
      <c r="A28" s="120">
        <v>22</v>
      </c>
      <c r="B28" s="18" t="s">
        <v>36</v>
      </c>
      <c r="C28" s="99">
        <v>8</v>
      </c>
      <c r="D28" s="99">
        <v>5</v>
      </c>
      <c r="E28" s="99">
        <v>5</v>
      </c>
      <c r="F28" s="99">
        <v>76</v>
      </c>
      <c r="G28" s="100">
        <f t="shared" si="0"/>
        <v>94</v>
      </c>
      <c r="H28" s="121" t="str">
        <f t="shared" si="1"/>
        <v>A1</v>
      </c>
      <c r="I28" s="121">
        <v>9.75</v>
      </c>
      <c r="J28" s="99">
        <v>5</v>
      </c>
      <c r="K28" s="99">
        <v>5</v>
      </c>
      <c r="L28" s="121">
        <v>74</v>
      </c>
      <c r="M28" s="100">
        <f t="shared" si="2"/>
        <v>93.75</v>
      </c>
      <c r="N28" s="136" t="str">
        <f t="shared" si="3"/>
        <v>A1</v>
      </c>
      <c r="O28" s="120">
        <v>22</v>
      </c>
      <c r="P28" s="18" t="s">
        <v>36</v>
      </c>
      <c r="Q28" s="99">
        <v>10</v>
      </c>
      <c r="R28" s="99">
        <v>5</v>
      </c>
      <c r="S28" s="99">
        <v>5</v>
      </c>
      <c r="T28" s="99">
        <v>77</v>
      </c>
      <c r="U28" s="100">
        <f t="shared" si="8"/>
        <v>97</v>
      </c>
      <c r="V28" s="121" t="str">
        <f t="shared" si="4"/>
        <v>A1</v>
      </c>
      <c r="W28" s="121">
        <v>10</v>
      </c>
      <c r="X28" s="99">
        <v>5</v>
      </c>
      <c r="Y28" s="99">
        <v>5</v>
      </c>
      <c r="Z28" s="121">
        <v>75</v>
      </c>
      <c r="AA28" s="100">
        <f t="shared" si="5"/>
        <v>95</v>
      </c>
      <c r="AB28" s="136" t="str">
        <f t="shared" si="6"/>
        <v>A1</v>
      </c>
      <c r="AC28" s="120">
        <v>22</v>
      </c>
      <c r="AD28" s="18" t="s">
        <v>36</v>
      </c>
      <c r="AE28" s="99">
        <v>5</v>
      </c>
      <c r="AF28" s="99">
        <v>5</v>
      </c>
      <c r="AG28" s="99">
        <v>36</v>
      </c>
      <c r="AH28" s="150">
        <f t="shared" si="9"/>
        <v>46</v>
      </c>
      <c r="AI28" s="151">
        <v>50</v>
      </c>
      <c r="AJ28" s="151">
        <v>49</v>
      </c>
      <c r="AK28" s="152">
        <f t="shared" si="10"/>
        <v>425.75</v>
      </c>
      <c r="AL28" s="153">
        <f t="shared" si="11"/>
        <v>94.611111111111114</v>
      </c>
      <c r="AM28" s="154" t="str">
        <f t="shared" si="7"/>
        <v>A1</v>
      </c>
      <c r="AN28" s="155">
        <v>77</v>
      </c>
    </row>
    <row r="29" spans="1:40" ht="15.75" customHeight="1">
      <c r="A29" s="120">
        <v>23</v>
      </c>
      <c r="B29" s="20" t="s">
        <v>37</v>
      </c>
      <c r="C29" s="99">
        <v>10</v>
      </c>
      <c r="D29" s="99">
        <v>5</v>
      </c>
      <c r="E29" s="99">
        <v>5</v>
      </c>
      <c r="F29" s="99">
        <v>79</v>
      </c>
      <c r="G29" s="100">
        <f t="shared" si="0"/>
        <v>99</v>
      </c>
      <c r="H29" s="121" t="str">
        <f t="shared" si="1"/>
        <v>A1</v>
      </c>
      <c r="I29" s="121">
        <v>10</v>
      </c>
      <c r="J29" s="99">
        <v>5</v>
      </c>
      <c r="K29" s="99">
        <v>5</v>
      </c>
      <c r="L29" s="121">
        <v>76</v>
      </c>
      <c r="M29" s="100">
        <f t="shared" si="2"/>
        <v>96</v>
      </c>
      <c r="N29" s="136" t="str">
        <f t="shared" si="3"/>
        <v>A1</v>
      </c>
      <c r="O29" s="120">
        <v>23</v>
      </c>
      <c r="P29" s="20" t="s">
        <v>37</v>
      </c>
      <c r="Q29" s="99">
        <v>10</v>
      </c>
      <c r="R29" s="99">
        <v>5</v>
      </c>
      <c r="S29" s="99">
        <v>5</v>
      </c>
      <c r="T29" s="99">
        <v>77</v>
      </c>
      <c r="U29" s="100">
        <f t="shared" si="8"/>
        <v>97</v>
      </c>
      <c r="V29" s="121" t="str">
        <f t="shared" si="4"/>
        <v>A1</v>
      </c>
      <c r="W29" s="121">
        <v>10</v>
      </c>
      <c r="X29" s="99">
        <v>5</v>
      </c>
      <c r="Y29" s="99">
        <v>5</v>
      </c>
      <c r="Z29" s="121">
        <v>74</v>
      </c>
      <c r="AA29" s="100">
        <f t="shared" si="5"/>
        <v>94</v>
      </c>
      <c r="AB29" s="136" t="str">
        <f t="shared" si="6"/>
        <v>A1</v>
      </c>
      <c r="AC29" s="120">
        <v>23</v>
      </c>
      <c r="AD29" s="20" t="s">
        <v>37</v>
      </c>
      <c r="AE29" s="99">
        <v>5</v>
      </c>
      <c r="AF29" s="99">
        <v>5</v>
      </c>
      <c r="AG29" s="99">
        <v>39</v>
      </c>
      <c r="AH29" s="150">
        <f t="shared" si="9"/>
        <v>49</v>
      </c>
      <c r="AI29" s="151">
        <v>50</v>
      </c>
      <c r="AJ29" s="151">
        <v>50</v>
      </c>
      <c r="AK29" s="152">
        <f t="shared" si="10"/>
        <v>435</v>
      </c>
      <c r="AL29" s="153">
        <f t="shared" si="11"/>
        <v>96.666666666666671</v>
      </c>
      <c r="AM29" s="154" t="str">
        <f t="shared" si="7"/>
        <v>A1</v>
      </c>
      <c r="AN29" s="155">
        <v>79</v>
      </c>
    </row>
    <row r="30" spans="1:40" ht="15.75" customHeight="1">
      <c r="A30" s="120">
        <v>24</v>
      </c>
      <c r="B30" s="20" t="s">
        <v>38</v>
      </c>
      <c r="C30" s="99">
        <v>7</v>
      </c>
      <c r="D30" s="99">
        <v>4</v>
      </c>
      <c r="E30" s="99">
        <v>4</v>
      </c>
      <c r="F30" s="99">
        <v>49</v>
      </c>
      <c r="G30" s="100">
        <f t="shared" si="0"/>
        <v>64</v>
      </c>
      <c r="H30" s="121" t="str">
        <f t="shared" si="1"/>
        <v>B2</v>
      </c>
      <c r="I30" s="121">
        <v>9</v>
      </c>
      <c r="J30" s="99">
        <v>4</v>
      </c>
      <c r="K30" s="99">
        <v>4</v>
      </c>
      <c r="L30" s="121">
        <v>49</v>
      </c>
      <c r="M30" s="100">
        <f t="shared" si="2"/>
        <v>66</v>
      </c>
      <c r="N30" s="136" t="str">
        <f t="shared" si="3"/>
        <v>B2</v>
      </c>
      <c r="O30" s="120">
        <v>24</v>
      </c>
      <c r="P30" s="20" t="s">
        <v>38</v>
      </c>
      <c r="Q30" s="99">
        <v>9.5</v>
      </c>
      <c r="R30" s="99">
        <v>4</v>
      </c>
      <c r="S30" s="99">
        <v>4</v>
      </c>
      <c r="T30" s="99">
        <v>76</v>
      </c>
      <c r="U30" s="100">
        <f t="shared" si="8"/>
        <v>93.5</v>
      </c>
      <c r="V30" s="121" t="str">
        <f t="shared" si="4"/>
        <v>A1</v>
      </c>
      <c r="W30" s="121">
        <v>8</v>
      </c>
      <c r="X30" s="99">
        <v>4</v>
      </c>
      <c r="Y30" s="99">
        <v>4</v>
      </c>
      <c r="Z30" s="121">
        <v>41</v>
      </c>
      <c r="AA30" s="100">
        <f t="shared" si="5"/>
        <v>57</v>
      </c>
      <c r="AB30" s="136" t="str">
        <f t="shared" si="6"/>
        <v>C1</v>
      </c>
      <c r="AC30" s="120">
        <v>24</v>
      </c>
      <c r="AD30" s="20" t="s">
        <v>38</v>
      </c>
      <c r="AE30" s="99">
        <v>4</v>
      </c>
      <c r="AF30" s="99">
        <v>4</v>
      </c>
      <c r="AG30" s="99">
        <v>37.5</v>
      </c>
      <c r="AH30" s="156">
        <f t="shared" si="9"/>
        <v>45.5</v>
      </c>
      <c r="AI30" s="151">
        <v>48</v>
      </c>
      <c r="AJ30" s="151">
        <v>47</v>
      </c>
      <c r="AK30" s="152">
        <f t="shared" si="10"/>
        <v>326</v>
      </c>
      <c r="AL30" s="153">
        <f t="shared" si="11"/>
        <v>72.444444444444443</v>
      </c>
      <c r="AM30" s="154" t="str">
        <f t="shared" si="7"/>
        <v>B1</v>
      </c>
      <c r="AN30" s="155">
        <v>82</v>
      </c>
    </row>
    <row r="31" spans="1:40" ht="15.75" customHeight="1">
      <c r="A31" s="120">
        <v>25</v>
      </c>
      <c r="B31" s="14" t="s">
        <v>39</v>
      </c>
      <c r="C31" s="99">
        <v>9.5</v>
      </c>
      <c r="D31" s="99">
        <v>5</v>
      </c>
      <c r="E31" s="99">
        <v>5</v>
      </c>
      <c r="F31" s="99">
        <v>80</v>
      </c>
      <c r="G31" s="100">
        <f t="shared" si="0"/>
        <v>99.5</v>
      </c>
      <c r="H31" s="121" t="str">
        <f t="shared" si="1"/>
        <v>A1</v>
      </c>
      <c r="I31" s="121">
        <v>10</v>
      </c>
      <c r="J31" s="99">
        <v>5</v>
      </c>
      <c r="K31" s="99">
        <v>5</v>
      </c>
      <c r="L31" s="121">
        <v>75</v>
      </c>
      <c r="M31" s="100">
        <f t="shared" si="2"/>
        <v>95</v>
      </c>
      <c r="N31" s="136" t="str">
        <f t="shared" si="3"/>
        <v>A1</v>
      </c>
      <c r="O31" s="120">
        <v>25</v>
      </c>
      <c r="P31" s="14" t="s">
        <v>39</v>
      </c>
      <c r="Q31" s="99">
        <v>10</v>
      </c>
      <c r="R31" s="99">
        <v>5</v>
      </c>
      <c r="S31" s="99">
        <v>5</v>
      </c>
      <c r="T31" s="99">
        <v>80</v>
      </c>
      <c r="U31" s="100">
        <f t="shared" si="8"/>
        <v>100</v>
      </c>
      <c r="V31" s="121" t="str">
        <f t="shared" si="4"/>
        <v>A1</v>
      </c>
      <c r="W31" s="121">
        <v>9.75</v>
      </c>
      <c r="X31" s="99">
        <v>5</v>
      </c>
      <c r="Y31" s="99">
        <v>5</v>
      </c>
      <c r="Z31" s="121">
        <v>76</v>
      </c>
      <c r="AA31" s="100">
        <f t="shared" si="5"/>
        <v>95.75</v>
      </c>
      <c r="AB31" s="136" t="str">
        <f t="shared" si="6"/>
        <v>A1</v>
      </c>
      <c r="AC31" s="120">
        <v>25</v>
      </c>
      <c r="AD31" s="14" t="s">
        <v>39</v>
      </c>
      <c r="AE31" s="99">
        <v>5</v>
      </c>
      <c r="AF31" s="99">
        <v>5</v>
      </c>
      <c r="AG31" s="99">
        <v>37</v>
      </c>
      <c r="AH31" s="150">
        <f t="shared" si="9"/>
        <v>47</v>
      </c>
      <c r="AI31" s="151">
        <v>50</v>
      </c>
      <c r="AJ31" s="151">
        <v>50</v>
      </c>
      <c r="AK31" s="152">
        <f t="shared" si="10"/>
        <v>437.25</v>
      </c>
      <c r="AL31" s="153">
        <f t="shared" si="11"/>
        <v>97.166666666666671</v>
      </c>
      <c r="AM31" s="154" t="str">
        <f t="shared" si="7"/>
        <v>A1</v>
      </c>
      <c r="AN31" s="155">
        <v>72</v>
      </c>
    </row>
    <row r="32" spans="1:40" ht="15.75" customHeight="1">
      <c r="A32" s="120">
        <v>26</v>
      </c>
      <c r="B32" s="20" t="s">
        <v>40</v>
      </c>
      <c r="C32" s="99">
        <v>9.25</v>
      </c>
      <c r="D32" s="99">
        <v>4</v>
      </c>
      <c r="E32" s="99">
        <v>4</v>
      </c>
      <c r="F32" s="99">
        <v>45</v>
      </c>
      <c r="G32" s="100">
        <f t="shared" si="0"/>
        <v>62.25</v>
      </c>
      <c r="H32" s="121" t="str">
        <f t="shared" si="1"/>
        <v>B2</v>
      </c>
      <c r="I32" s="121">
        <v>9.5</v>
      </c>
      <c r="J32" s="99">
        <v>4</v>
      </c>
      <c r="K32" s="99">
        <v>4</v>
      </c>
      <c r="L32" s="121">
        <v>28</v>
      </c>
      <c r="M32" s="100">
        <f t="shared" si="2"/>
        <v>45.5</v>
      </c>
      <c r="N32" s="136" t="str">
        <f t="shared" si="3"/>
        <v>C2</v>
      </c>
      <c r="O32" s="120">
        <v>26</v>
      </c>
      <c r="P32" s="20" t="s">
        <v>40</v>
      </c>
      <c r="Q32" s="99">
        <v>9.75</v>
      </c>
      <c r="R32" s="99">
        <v>4</v>
      </c>
      <c r="S32" s="99">
        <v>4</v>
      </c>
      <c r="T32" s="99">
        <v>73</v>
      </c>
      <c r="U32" s="100">
        <f t="shared" si="8"/>
        <v>90.75</v>
      </c>
      <c r="V32" s="121" t="str">
        <f t="shared" si="4"/>
        <v>A2</v>
      </c>
      <c r="W32" s="121">
        <v>9.5</v>
      </c>
      <c r="X32" s="99">
        <v>4</v>
      </c>
      <c r="Y32" s="99">
        <v>4</v>
      </c>
      <c r="Z32" s="121">
        <v>41</v>
      </c>
      <c r="AA32" s="100">
        <f t="shared" si="5"/>
        <v>58.5</v>
      </c>
      <c r="AB32" s="136" t="str">
        <f t="shared" si="6"/>
        <v>C1</v>
      </c>
      <c r="AC32" s="120">
        <v>26</v>
      </c>
      <c r="AD32" s="20" t="s">
        <v>40</v>
      </c>
      <c r="AE32" s="99">
        <v>4</v>
      </c>
      <c r="AF32" s="99">
        <v>4</v>
      </c>
      <c r="AG32" s="99">
        <v>28.5</v>
      </c>
      <c r="AH32" s="156">
        <f t="shared" si="9"/>
        <v>36.5</v>
      </c>
      <c r="AI32" s="151">
        <v>48</v>
      </c>
      <c r="AJ32" s="151">
        <v>50</v>
      </c>
      <c r="AK32" s="152">
        <f t="shared" si="10"/>
        <v>293.5</v>
      </c>
      <c r="AL32" s="153">
        <f t="shared" si="11"/>
        <v>65.222222222222229</v>
      </c>
      <c r="AM32" s="154" t="str">
        <f t="shared" si="7"/>
        <v>B2</v>
      </c>
      <c r="AN32" s="155">
        <v>70</v>
      </c>
    </row>
    <row r="33" spans="1:40" ht="15.75" customHeight="1">
      <c r="A33" s="126">
        <v>27</v>
      </c>
      <c r="B33" s="127" t="s">
        <v>41</v>
      </c>
      <c r="C33" s="128">
        <v>8</v>
      </c>
      <c r="D33" s="128">
        <v>5</v>
      </c>
      <c r="E33" s="128">
        <v>5</v>
      </c>
      <c r="F33" s="128">
        <v>68</v>
      </c>
      <c r="G33" s="129">
        <f t="shared" si="0"/>
        <v>86</v>
      </c>
      <c r="H33" s="130" t="str">
        <f t="shared" si="1"/>
        <v>A2</v>
      </c>
      <c r="I33" s="130">
        <v>7</v>
      </c>
      <c r="J33" s="128">
        <v>5</v>
      </c>
      <c r="K33" s="128">
        <v>5</v>
      </c>
      <c r="L33" s="130">
        <v>49</v>
      </c>
      <c r="M33" s="129">
        <f t="shared" si="2"/>
        <v>66</v>
      </c>
      <c r="N33" s="137" t="str">
        <f t="shared" si="3"/>
        <v>B2</v>
      </c>
      <c r="O33" s="126">
        <v>27</v>
      </c>
      <c r="P33" s="127" t="s">
        <v>41</v>
      </c>
      <c r="Q33" s="128">
        <v>8</v>
      </c>
      <c r="R33" s="128">
        <v>5</v>
      </c>
      <c r="S33" s="128">
        <v>5</v>
      </c>
      <c r="T33" s="128">
        <v>75</v>
      </c>
      <c r="U33" s="129">
        <f t="shared" si="8"/>
        <v>93</v>
      </c>
      <c r="V33" s="130" t="str">
        <f t="shared" si="4"/>
        <v>A1</v>
      </c>
      <c r="W33" s="130">
        <v>9</v>
      </c>
      <c r="X33" s="128">
        <v>5</v>
      </c>
      <c r="Y33" s="128">
        <v>5</v>
      </c>
      <c r="Z33" s="130">
        <v>56</v>
      </c>
      <c r="AA33" s="129">
        <f t="shared" si="5"/>
        <v>75</v>
      </c>
      <c r="AB33" s="137" t="str">
        <f t="shared" si="6"/>
        <v>B1</v>
      </c>
      <c r="AC33" s="126">
        <v>27</v>
      </c>
      <c r="AD33" s="127" t="s">
        <v>41</v>
      </c>
      <c r="AE33" s="128">
        <v>5</v>
      </c>
      <c r="AF33" s="128">
        <v>5</v>
      </c>
      <c r="AG33" s="128">
        <v>32.5</v>
      </c>
      <c r="AH33" s="157">
        <f t="shared" si="9"/>
        <v>42.5</v>
      </c>
      <c r="AI33" s="158">
        <v>48</v>
      </c>
      <c r="AJ33" s="158">
        <v>50</v>
      </c>
      <c r="AK33" s="159">
        <f t="shared" si="10"/>
        <v>362.5</v>
      </c>
      <c r="AL33" s="160">
        <f t="shared" si="11"/>
        <v>80.555555555555557</v>
      </c>
      <c r="AM33" s="161" t="str">
        <f t="shared" si="7"/>
        <v>B1</v>
      </c>
      <c r="AN33" s="162">
        <v>50</v>
      </c>
    </row>
    <row r="34" spans="1:40" ht="15.75" customHeight="1">
      <c r="A34" s="4"/>
      <c r="B34" s="131"/>
      <c r="C34" s="4"/>
      <c r="D34" s="4"/>
      <c r="E34" s="4"/>
      <c r="F34" s="4"/>
      <c r="G34" s="4"/>
      <c r="H34" s="4"/>
      <c r="I34" s="132"/>
      <c r="J34" s="132"/>
      <c r="K34" s="132"/>
      <c r="L34" s="132"/>
      <c r="M34" s="132"/>
      <c r="N34" s="132"/>
      <c r="O34" s="4"/>
      <c r="P34" s="131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4"/>
      <c r="AD34" s="131"/>
      <c r="AE34" s="132"/>
      <c r="AF34" s="132"/>
      <c r="AG34" s="132"/>
      <c r="AH34" s="132"/>
      <c r="AI34" s="132"/>
      <c r="AJ34" s="132"/>
      <c r="AK34" s="132"/>
      <c r="AL34" s="132"/>
      <c r="AM34" s="132"/>
      <c r="AN34" s="163"/>
    </row>
    <row r="35" spans="1:40" ht="15.75" customHeight="1">
      <c r="A35" s="132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K35" s="132"/>
      <c r="AL35" s="132"/>
      <c r="AM35" s="132"/>
    </row>
    <row r="36" spans="1:40" ht="15.75" customHeight="1">
      <c r="A36" s="132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</row>
    <row r="37" spans="1:40" ht="15.75" customHeight="1">
      <c r="A37" s="132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</row>
    <row r="38" spans="1:40" ht="15.75" customHeight="1">
      <c r="A38" s="132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</row>
    <row r="39" spans="1:40" ht="15.75" customHeight="1">
      <c r="A39" s="132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</row>
    <row r="40" spans="1:40" ht="15.75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</row>
    <row r="41" spans="1:40" ht="15.75" customHeight="1">
      <c r="A41" s="132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</row>
    <row r="42" spans="1:40" ht="15.75" customHeight="1">
      <c r="A42" s="132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</row>
    <row r="43" spans="1:40" ht="15.75" customHeight="1">
      <c r="A43" s="132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</row>
    <row r="44" spans="1:40" ht="15.75" customHeight="1">
      <c r="A44" s="132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</row>
    <row r="45" spans="1:40" ht="15.75" customHeight="1">
      <c r="A45" s="132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</row>
    <row r="46" spans="1:40" ht="15.75" customHeight="1">
      <c r="A46" s="132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</row>
    <row r="47" spans="1:40" ht="15.75" customHeight="1">
      <c r="A47" s="132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</row>
    <row r="48" spans="1:40" ht="15.75" customHeight="1">
      <c r="A48" s="132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</row>
    <row r="49" spans="1:39" ht="15.75" customHeight="1">
      <c r="A49" s="132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</row>
    <row r="50" spans="1:39" ht="15.75" customHeight="1">
      <c r="A50" s="132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</row>
    <row r="51" spans="1:39" ht="15.75" customHeight="1">
      <c r="A51" s="132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</row>
    <row r="52" spans="1:39" ht="15.75" customHeight="1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</row>
    <row r="53" spans="1:39" ht="15.75" customHeight="1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</row>
    <row r="54" spans="1:39" ht="15.75" customHeight="1">
      <c r="A54" s="132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</row>
    <row r="55" spans="1:39" ht="15.75" customHeight="1">
      <c r="A55" s="132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</row>
    <row r="56" spans="1:39" ht="15.75" customHeight="1">
      <c r="A56" s="132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</row>
    <row r="57" spans="1:39" ht="15.75" customHeight="1">
      <c r="A57" s="132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</row>
    <row r="58" spans="1:39" ht="15.75" customHeight="1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</row>
    <row r="59" spans="1:39" ht="15.75" customHeight="1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</row>
    <row r="60" spans="1:39" ht="15.75" customHeight="1">
      <c r="A60" s="132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</row>
    <row r="61" spans="1:39" ht="15.75" customHeight="1">
      <c r="A61" s="132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</row>
    <row r="62" spans="1:39" ht="15.75" customHeight="1">
      <c r="A62" s="132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</row>
    <row r="63" spans="1:39" ht="15.75" customHeight="1">
      <c r="A63" s="132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</row>
    <row r="64" spans="1:39" ht="15.75" customHeight="1">
      <c r="A64" s="132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</row>
    <row r="65" spans="1:39" ht="15.75" customHeight="1">
      <c r="A65" s="132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</row>
    <row r="66" spans="1:39" ht="15.75" customHeight="1">
      <c r="A66" s="132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</row>
    <row r="67" spans="1:39" ht="15.75" customHeight="1">
      <c r="A67" s="132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</row>
    <row r="68" spans="1:39" ht="15.75" customHeight="1">
      <c r="A68" s="132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</row>
    <row r="69" spans="1:39" ht="15.75" customHeight="1">
      <c r="A69" s="132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</row>
    <row r="70" spans="1:39" ht="15.75" customHeight="1">
      <c r="A70" s="132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</row>
    <row r="71" spans="1:39" ht="15.75" customHeight="1">
      <c r="A71" s="132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</row>
    <row r="72" spans="1:39" ht="15.75" customHeight="1">
      <c r="A72" s="132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</row>
    <row r="73" spans="1:39" ht="15.75" customHeight="1">
      <c r="A73" s="132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</row>
    <row r="74" spans="1:39" ht="15.75" customHeight="1">
      <c r="A74" s="132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</row>
    <row r="75" spans="1:39" ht="15.75" customHeight="1">
      <c r="A75" s="132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</row>
    <row r="76" spans="1:39" ht="15.75" customHeight="1">
      <c r="A76" s="132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</row>
    <row r="77" spans="1:39" ht="15.75" customHeight="1">
      <c r="A77" s="132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</row>
    <row r="78" spans="1:39" ht="15.75" customHeight="1">
      <c r="A78" s="132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</row>
    <row r="79" spans="1:39" ht="15.75" customHeight="1">
      <c r="A79" s="132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</row>
    <row r="80" spans="1:39" ht="15.75" customHeight="1">
      <c r="A80" s="132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</row>
    <row r="81" spans="1:39" ht="15.75" customHeight="1">
      <c r="A81" s="132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</row>
    <row r="82" spans="1:39" ht="15.75" customHeight="1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</row>
    <row r="83" spans="1:39" ht="15.75" customHeight="1">
      <c r="A83" s="132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</row>
    <row r="84" spans="1:39" ht="15.75" customHeight="1">
      <c r="A84" s="132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</row>
    <row r="85" spans="1:39" ht="15.75" customHeight="1">
      <c r="A85" s="132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</row>
    <row r="86" spans="1:39" ht="15.75" customHeight="1">
      <c r="A86" s="132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</row>
    <row r="87" spans="1:39" ht="15.75" customHeight="1">
      <c r="A87" s="132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</row>
    <row r="88" spans="1:39" ht="15.75" customHeight="1">
      <c r="A88" s="132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</row>
    <row r="89" spans="1:39" ht="15.75" customHeight="1">
      <c r="A89" s="132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</row>
    <row r="90" spans="1:39" ht="15.75" customHeight="1">
      <c r="A90" s="132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</row>
    <row r="91" spans="1:39" ht="15.75" customHeight="1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</row>
    <row r="92" spans="1:39" ht="15.75" customHeight="1">
      <c r="A92" s="132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</row>
    <row r="93" spans="1:39" ht="15.75" customHeight="1">
      <c r="A93" s="132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</row>
    <row r="94" spans="1:39" ht="15.75" customHeight="1">
      <c r="A94" s="132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</row>
    <row r="95" spans="1:39" ht="15.75" customHeight="1">
      <c r="A95" s="132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</row>
    <row r="96" spans="1:39" ht="15.75" customHeight="1">
      <c r="A96" s="132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</row>
    <row r="97" spans="1:39" ht="15.75" customHeight="1">
      <c r="A97" s="132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</row>
    <row r="98" spans="1:39" ht="15.75" customHeight="1">
      <c r="A98" s="132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</row>
    <row r="99" spans="1:39" ht="15.75" customHeight="1">
      <c r="A99" s="132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</row>
    <row r="100" spans="1:39" ht="15.75" customHeight="1">
      <c r="A100" s="132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  <c r="AL100" s="132"/>
      <c r="AM100" s="132"/>
    </row>
    <row r="101" spans="1:39" ht="15.75" customHeight="1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</row>
    <row r="102" spans="1:39" ht="15.75" customHeight="1">
      <c r="A102" s="132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</row>
    <row r="103" spans="1:39" ht="15.75" customHeight="1">
      <c r="A103" s="132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</row>
    <row r="104" spans="1:39" ht="15.75" customHeight="1">
      <c r="A104" s="132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</row>
    <row r="105" spans="1:39" ht="15.75" customHeight="1">
      <c r="A105" s="132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</row>
    <row r="106" spans="1:39" ht="15.75" customHeight="1">
      <c r="A106" s="132"/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  <c r="AA106" s="132"/>
      <c r="AB106" s="132"/>
      <c r="AC106" s="132"/>
      <c r="AD106" s="132"/>
      <c r="AE106" s="132"/>
      <c r="AF106" s="132"/>
      <c r="AG106" s="132"/>
      <c r="AH106" s="132"/>
      <c r="AI106" s="132"/>
      <c r="AJ106" s="132"/>
      <c r="AK106" s="132"/>
      <c r="AL106" s="132"/>
      <c r="AM106" s="132"/>
    </row>
    <row r="107" spans="1:39" ht="15.75" customHeight="1">
      <c r="A107" s="132"/>
      <c r="B107" s="132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  <c r="AA107" s="132"/>
      <c r="AB107" s="132"/>
      <c r="AC107" s="132"/>
      <c r="AD107" s="132"/>
      <c r="AE107" s="132"/>
      <c r="AF107" s="132"/>
      <c r="AG107" s="132"/>
      <c r="AH107" s="132"/>
      <c r="AI107" s="132"/>
      <c r="AJ107" s="132"/>
      <c r="AK107" s="132"/>
      <c r="AL107" s="132"/>
      <c r="AM107" s="132"/>
    </row>
    <row r="108" spans="1:39" ht="15.75" customHeight="1">
      <c r="A108" s="132"/>
      <c r="B108" s="132"/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  <c r="AB108" s="132"/>
      <c r="AC108" s="132"/>
      <c r="AD108" s="132"/>
      <c r="AE108" s="132"/>
      <c r="AF108" s="132"/>
      <c r="AG108" s="132"/>
      <c r="AH108" s="132"/>
      <c r="AI108" s="132"/>
      <c r="AJ108" s="132"/>
      <c r="AK108" s="132"/>
      <c r="AL108" s="132"/>
      <c r="AM108" s="132"/>
    </row>
    <row r="109" spans="1:39" ht="15.75" customHeight="1">
      <c r="A109" s="132"/>
      <c r="B109" s="132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132"/>
      <c r="AG109" s="132"/>
      <c r="AH109" s="132"/>
      <c r="AI109" s="132"/>
      <c r="AJ109" s="132"/>
      <c r="AK109" s="132"/>
      <c r="AL109" s="132"/>
      <c r="AM109" s="132"/>
    </row>
    <row r="110" spans="1:39" ht="15.75" customHeight="1">
      <c r="A110" s="132"/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32"/>
      <c r="AL110" s="132"/>
      <c r="AM110" s="132"/>
    </row>
    <row r="111" spans="1:39" ht="15.75" customHeight="1">
      <c r="A111" s="132"/>
      <c r="B111" s="132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  <c r="AK111" s="132"/>
      <c r="AL111" s="132"/>
      <c r="AM111" s="132"/>
    </row>
    <row r="112" spans="1:39" ht="15.75" customHeight="1">
      <c r="A112" s="132"/>
      <c r="B112" s="132"/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  <c r="AK112" s="132"/>
      <c r="AL112" s="132"/>
      <c r="AM112" s="132"/>
    </row>
    <row r="113" spans="1:39" ht="15.75" customHeight="1">
      <c r="A113" s="132"/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</row>
    <row r="114" spans="1:39" ht="15.75" customHeight="1">
      <c r="A114" s="132"/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  <c r="AA114" s="132"/>
      <c r="AB114" s="132"/>
      <c r="AC114" s="132"/>
      <c r="AD114" s="132"/>
      <c r="AE114" s="132"/>
      <c r="AF114" s="132"/>
      <c r="AG114" s="132"/>
      <c r="AH114" s="132"/>
      <c r="AI114" s="132"/>
      <c r="AJ114" s="132"/>
      <c r="AK114" s="132"/>
      <c r="AL114" s="132"/>
      <c r="AM114" s="132"/>
    </row>
    <row r="115" spans="1:39" ht="15.75" customHeight="1">
      <c r="A115" s="132"/>
      <c r="B115" s="132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  <c r="AA115" s="132"/>
      <c r="AB115" s="132"/>
      <c r="AC115" s="132"/>
      <c r="AD115" s="132"/>
      <c r="AE115" s="132"/>
      <c r="AF115" s="132"/>
      <c r="AG115" s="132"/>
      <c r="AH115" s="132"/>
      <c r="AI115" s="132"/>
      <c r="AJ115" s="132"/>
      <c r="AK115" s="132"/>
      <c r="AL115" s="132"/>
      <c r="AM115" s="132"/>
    </row>
    <row r="116" spans="1:39" ht="15.75" customHeight="1">
      <c r="A116" s="132"/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32"/>
      <c r="AL116" s="132"/>
      <c r="AM116" s="132"/>
    </row>
    <row r="117" spans="1:39" ht="15.75" customHeight="1">
      <c r="A117" s="132"/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  <c r="AA117" s="132"/>
      <c r="AB117" s="132"/>
      <c r="AC117" s="132"/>
      <c r="AD117" s="132"/>
      <c r="AE117" s="132"/>
      <c r="AF117" s="132"/>
      <c r="AG117" s="132"/>
      <c r="AH117" s="132"/>
      <c r="AI117" s="132"/>
      <c r="AJ117" s="132"/>
      <c r="AK117" s="132"/>
      <c r="AL117" s="132"/>
      <c r="AM117" s="132"/>
    </row>
    <row r="118" spans="1:39" ht="15.75" customHeight="1">
      <c r="A118" s="132"/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  <c r="AA118" s="132"/>
      <c r="AB118" s="132"/>
      <c r="AC118" s="132"/>
      <c r="AD118" s="132"/>
      <c r="AE118" s="132"/>
      <c r="AF118" s="132"/>
      <c r="AG118" s="132"/>
      <c r="AH118" s="132"/>
      <c r="AI118" s="132"/>
      <c r="AJ118" s="132"/>
      <c r="AK118" s="132"/>
      <c r="AL118" s="132"/>
      <c r="AM118" s="132"/>
    </row>
    <row r="119" spans="1:39" ht="15.75" customHeight="1">
      <c r="A119" s="132"/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  <c r="Z119" s="132"/>
      <c r="AA119" s="132"/>
      <c r="AB119" s="132"/>
      <c r="AC119" s="132"/>
      <c r="AD119" s="132"/>
      <c r="AE119" s="132"/>
      <c r="AF119" s="132"/>
      <c r="AG119" s="132"/>
      <c r="AH119" s="132"/>
      <c r="AI119" s="132"/>
      <c r="AJ119" s="132"/>
      <c r="AK119" s="132"/>
      <c r="AL119" s="132"/>
      <c r="AM119" s="132"/>
    </row>
    <row r="120" spans="1:39" ht="15.75" customHeight="1">
      <c r="A120" s="132"/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  <c r="Z120" s="132"/>
      <c r="AA120" s="132"/>
      <c r="AB120" s="132"/>
      <c r="AC120" s="132"/>
      <c r="AD120" s="132"/>
      <c r="AE120" s="132"/>
      <c r="AF120" s="132"/>
      <c r="AG120" s="132"/>
      <c r="AH120" s="132"/>
      <c r="AI120" s="132"/>
      <c r="AJ120" s="132"/>
      <c r="AK120" s="132"/>
      <c r="AL120" s="132"/>
      <c r="AM120" s="132"/>
    </row>
    <row r="121" spans="1:39" ht="15.75" customHeight="1">
      <c r="A121" s="132"/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  <c r="Z121" s="132"/>
      <c r="AA121" s="132"/>
      <c r="AB121" s="132"/>
      <c r="AC121" s="132"/>
      <c r="AD121" s="132"/>
      <c r="AE121" s="132"/>
      <c r="AF121" s="132"/>
      <c r="AG121" s="132"/>
      <c r="AH121" s="132"/>
      <c r="AI121" s="132"/>
      <c r="AJ121" s="132"/>
      <c r="AK121" s="132"/>
      <c r="AL121" s="132"/>
      <c r="AM121" s="132"/>
    </row>
    <row r="122" spans="1:39" ht="15.75" customHeight="1">
      <c r="A122" s="132"/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  <c r="Z122" s="132"/>
      <c r="AA122" s="132"/>
      <c r="AB122" s="132"/>
      <c r="AC122" s="132"/>
      <c r="AD122" s="132"/>
      <c r="AE122" s="132"/>
      <c r="AF122" s="132"/>
      <c r="AG122" s="132"/>
      <c r="AH122" s="132"/>
      <c r="AI122" s="132"/>
      <c r="AJ122" s="132"/>
      <c r="AK122" s="132"/>
      <c r="AL122" s="132"/>
      <c r="AM122" s="132"/>
    </row>
    <row r="123" spans="1:39" ht="15.75" customHeight="1">
      <c r="A123" s="132"/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  <c r="X123" s="132"/>
      <c r="Y123" s="132"/>
      <c r="Z123" s="132"/>
      <c r="AA123" s="132"/>
      <c r="AB123" s="132"/>
      <c r="AC123" s="132"/>
      <c r="AD123" s="132"/>
      <c r="AE123" s="132"/>
      <c r="AF123" s="132"/>
      <c r="AG123" s="132"/>
      <c r="AH123" s="132"/>
      <c r="AI123" s="132"/>
      <c r="AJ123" s="132"/>
      <c r="AK123" s="132"/>
      <c r="AL123" s="132"/>
      <c r="AM123" s="132"/>
    </row>
    <row r="124" spans="1:39" ht="15.75" customHeight="1">
      <c r="A124" s="132"/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  <c r="Z124" s="132"/>
      <c r="AA124" s="132"/>
      <c r="AB124" s="132"/>
      <c r="AC124" s="132"/>
      <c r="AD124" s="132"/>
      <c r="AE124" s="132"/>
      <c r="AF124" s="132"/>
      <c r="AG124" s="132"/>
      <c r="AH124" s="132"/>
      <c r="AI124" s="132"/>
      <c r="AJ124" s="132"/>
      <c r="AK124" s="132"/>
      <c r="AL124" s="132"/>
      <c r="AM124" s="132"/>
    </row>
    <row r="125" spans="1:39" ht="15.75" customHeight="1">
      <c r="A125" s="132"/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  <c r="Z125" s="132"/>
      <c r="AA125" s="132"/>
      <c r="AB125" s="132"/>
      <c r="AC125" s="132"/>
      <c r="AD125" s="132"/>
      <c r="AE125" s="132"/>
      <c r="AF125" s="132"/>
      <c r="AG125" s="132"/>
      <c r="AH125" s="132"/>
      <c r="AI125" s="132"/>
      <c r="AJ125" s="132"/>
      <c r="AK125" s="132"/>
      <c r="AL125" s="132"/>
      <c r="AM125" s="132"/>
    </row>
    <row r="126" spans="1:39" ht="15.75" customHeight="1">
      <c r="A126" s="132"/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  <c r="AB126" s="132"/>
      <c r="AC126" s="132"/>
      <c r="AD126" s="132"/>
      <c r="AE126" s="132"/>
      <c r="AF126" s="132"/>
      <c r="AG126" s="132"/>
      <c r="AH126" s="132"/>
      <c r="AI126" s="132"/>
      <c r="AJ126" s="132"/>
      <c r="AK126" s="132"/>
      <c r="AL126" s="132"/>
      <c r="AM126" s="132"/>
    </row>
    <row r="127" spans="1:39" ht="15.75" customHeight="1">
      <c r="A127" s="132"/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  <c r="AA127" s="132"/>
      <c r="AB127" s="132"/>
      <c r="AC127" s="132"/>
      <c r="AD127" s="132"/>
      <c r="AE127" s="132"/>
      <c r="AF127" s="132"/>
      <c r="AG127" s="132"/>
      <c r="AH127" s="132"/>
      <c r="AI127" s="132"/>
      <c r="AJ127" s="132"/>
      <c r="AK127" s="132"/>
      <c r="AL127" s="132"/>
      <c r="AM127" s="132"/>
    </row>
    <row r="128" spans="1:39" ht="15.75" customHeight="1">
      <c r="A128" s="132"/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  <c r="AB128" s="132"/>
      <c r="AC128" s="132"/>
      <c r="AD128" s="132"/>
      <c r="AE128" s="132"/>
      <c r="AF128" s="132"/>
      <c r="AG128" s="132"/>
      <c r="AH128" s="132"/>
      <c r="AI128" s="132"/>
      <c r="AJ128" s="132"/>
      <c r="AK128" s="132"/>
      <c r="AL128" s="132"/>
      <c r="AM128" s="132"/>
    </row>
    <row r="129" spans="1:39" ht="15.75" customHeight="1">
      <c r="A129" s="132"/>
      <c r="B129" s="132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2"/>
      <c r="Z129" s="132"/>
      <c r="AA129" s="132"/>
      <c r="AB129" s="132"/>
      <c r="AC129" s="132"/>
      <c r="AD129" s="132"/>
      <c r="AE129" s="132"/>
      <c r="AF129" s="132"/>
      <c r="AG129" s="132"/>
      <c r="AH129" s="132"/>
      <c r="AI129" s="132"/>
      <c r="AJ129" s="132"/>
      <c r="AK129" s="132"/>
      <c r="AL129" s="132"/>
      <c r="AM129" s="132"/>
    </row>
    <row r="130" spans="1:39" ht="15.75" customHeight="1">
      <c r="A130" s="132"/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  <c r="Z130" s="132"/>
      <c r="AA130" s="132"/>
      <c r="AB130" s="132"/>
      <c r="AC130" s="132"/>
      <c r="AD130" s="132"/>
      <c r="AE130" s="132"/>
      <c r="AF130" s="132"/>
      <c r="AG130" s="132"/>
      <c r="AH130" s="132"/>
      <c r="AI130" s="132"/>
      <c r="AJ130" s="132"/>
      <c r="AK130" s="132"/>
      <c r="AL130" s="132"/>
      <c r="AM130" s="132"/>
    </row>
    <row r="131" spans="1:39" ht="15.75" customHeight="1">
      <c r="A131" s="132"/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  <c r="Z131" s="132"/>
      <c r="AA131" s="132"/>
      <c r="AB131" s="132"/>
      <c r="AC131" s="132"/>
      <c r="AD131" s="132"/>
      <c r="AE131" s="132"/>
      <c r="AF131" s="132"/>
      <c r="AG131" s="132"/>
      <c r="AH131" s="132"/>
      <c r="AI131" s="132"/>
      <c r="AJ131" s="132"/>
      <c r="AK131" s="132"/>
      <c r="AL131" s="132"/>
      <c r="AM131" s="132"/>
    </row>
    <row r="132" spans="1:39" ht="15.75" customHeight="1">
      <c r="A132" s="132"/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  <c r="Z132" s="132"/>
      <c r="AA132" s="132"/>
      <c r="AB132" s="132"/>
      <c r="AC132" s="132"/>
      <c r="AD132" s="132"/>
      <c r="AE132" s="132"/>
      <c r="AF132" s="132"/>
      <c r="AG132" s="132"/>
      <c r="AH132" s="132"/>
      <c r="AI132" s="132"/>
      <c r="AJ132" s="132"/>
      <c r="AK132" s="132"/>
      <c r="AL132" s="132"/>
      <c r="AM132" s="132"/>
    </row>
    <row r="133" spans="1:39" ht="15.75" customHeight="1">
      <c r="A133" s="132"/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32"/>
      <c r="AA133" s="132"/>
      <c r="AB133" s="132"/>
      <c r="AC133" s="132"/>
      <c r="AD133" s="132"/>
      <c r="AE133" s="132"/>
      <c r="AF133" s="132"/>
      <c r="AG133" s="132"/>
      <c r="AH133" s="132"/>
      <c r="AI133" s="132"/>
      <c r="AJ133" s="132"/>
      <c r="AK133" s="132"/>
      <c r="AL133" s="132"/>
      <c r="AM133" s="132"/>
    </row>
    <row r="134" spans="1:39" ht="15.75" customHeight="1">
      <c r="A134" s="132"/>
      <c r="B134" s="132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  <c r="Z134" s="132"/>
      <c r="AA134" s="132"/>
      <c r="AB134" s="132"/>
      <c r="AC134" s="132"/>
      <c r="AD134" s="132"/>
      <c r="AE134" s="132"/>
      <c r="AF134" s="132"/>
      <c r="AG134" s="132"/>
      <c r="AH134" s="132"/>
      <c r="AI134" s="132"/>
      <c r="AJ134" s="132"/>
      <c r="AK134" s="132"/>
      <c r="AL134" s="132"/>
      <c r="AM134" s="132"/>
    </row>
    <row r="135" spans="1:39" ht="15.75" customHeight="1">
      <c r="A135" s="132"/>
      <c r="B135" s="132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  <c r="W135" s="132"/>
      <c r="X135" s="132"/>
      <c r="Y135" s="132"/>
      <c r="Z135" s="132"/>
      <c r="AA135" s="132"/>
      <c r="AB135" s="132"/>
      <c r="AC135" s="132"/>
      <c r="AD135" s="132"/>
      <c r="AE135" s="132"/>
      <c r="AF135" s="132"/>
      <c r="AG135" s="132"/>
      <c r="AH135" s="132"/>
      <c r="AI135" s="132"/>
      <c r="AJ135" s="132"/>
      <c r="AK135" s="132"/>
      <c r="AL135" s="132"/>
      <c r="AM135" s="132"/>
    </row>
    <row r="136" spans="1:39" ht="15.75" customHeight="1">
      <c r="A136" s="132"/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132"/>
      <c r="X136" s="132"/>
      <c r="Y136" s="132"/>
      <c r="Z136" s="132"/>
      <c r="AA136" s="132"/>
      <c r="AB136" s="132"/>
      <c r="AC136" s="132"/>
      <c r="AD136" s="132"/>
      <c r="AE136" s="132"/>
      <c r="AF136" s="132"/>
      <c r="AG136" s="132"/>
      <c r="AH136" s="132"/>
      <c r="AI136" s="132"/>
      <c r="AJ136" s="132"/>
      <c r="AK136" s="132"/>
      <c r="AL136" s="132"/>
      <c r="AM136" s="132"/>
    </row>
    <row r="137" spans="1:39" ht="15.75" customHeight="1">
      <c r="A137" s="132"/>
      <c r="B137" s="132"/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32"/>
      <c r="U137" s="132"/>
      <c r="V137" s="132"/>
      <c r="W137" s="132"/>
      <c r="X137" s="132"/>
      <c r="Y137" s="132"/>
      <c r="Z137" s="132"/>
      <c r="AA137" s="132"/>
      <c r="AB137" s="132"/>
      <c r="AC137" s="132"/>
      <c r="AD137" s="132"/>
      <c r="AE137" s="132"/>
      <c r="AF137" s="132"/>
      <c r="AG137" s="132"/>
      <c r="AH137" s="132"/>
      <c r="AI137" s="132"/>
      <c r="AJ137" s="132"/>
      <c r="AK137" s="132"/>
      <c r="AL137" s="132"/>
      <c r="AM137" s="132"/>
    </row>
    <row r="138" spans="1:39" ht="15.75" customHeight="1">
      <c r="A138" s="132"/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  <c r="Y138" s="132"/>
      <c r="Z138" s="132"/>
      <c r="AA138" s="132"/>
      <c r="AB138" s="132"/>
      <c r="AC138" s="132"/>
      <c r="AD138" s="132"/>
      <c r="AE138" s="132"/>
      <c r="AF138" s="132"/>
      <c r="AG138" s="132"/>
      <c r="AH138" s="132"/>
      <c r="AI138" s="132"/>
      <c r="AJ138" s="132"/>
      <c r="AK138" s="132"/>
      <c r="AL138" s="132"/>
      <c r="AM138" s="132"/>
    </row>
    <row r="139" spans="1:39" ht="15.75" customHeight="1">
      <c r="A139" s="132"/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  <c r="AF139" s="132"/>
      <c r="AG139" s="132"/>
      <c r="AH139" s="132"/>
      <c r="AI139" s="132"/>
      <c r="AJ139" s="132"/>
      <c r="AK139" s="132"/>
      <c r="AL139" s="132"/>
      <c r="AM139" s="132"/>
    </row>
    <row r="140" spans="1:39" ht="15.75" customHeight="1">
      <c r="A140" s="132"/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  <c r="AA140" s="132"/>
      <c r="AB140" s="132"/>
      <c r="AC140" s="132"/>
      <c r="AD140" s="132"/>
      <c r="AE140" s="132"/>
      <c r="AF140" s="132"/>
      <c r="AG140" s="132"/>
      <c r="AH140" s="132"/>
      <c r="AI140" s="132"/>
      <c r="AJ140" s="132"/>
      <c r="AK140" s="132"/>
      <c r="AL140" s="132"/>
      <c r="AM140" s="132"/>
    </row>
    <row r="141" spans="1:39" ht="15.75" customHeight="1">
      <c r="A141" s="132"/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  <c r="AF141" s="132"/>
      <c r="AG141" s="132"/>
      <c r="AH141" s="132"/>
      <c r="AI141" s="132"/>
      <c r="AJ141" s="132"/>
      <c r="AK141" s="132"/>
      <c r="AL141" s="132"/>
      <c r="AM141" s="132"/>
    </row>
    <row r="142" spans="1:39" ht="15.75" customHeight="1">
      <c r="A142" s="132"/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  <c r="AA142" s="132"/>
      <c r="AB142" s="132"/>
      <c r="AC142" s="132"/>
      <c r="AD142" s="132"/>
      <c r="AE142" s="132"/>
      <c r="AF142" s="132"/>
      <c r="AG142" s="132"/>
      <c r="AH142" s="132"/>
      <c r="AI142" s="132"/>
      <c r="AJ142" s="132"/>
      <c r="AK142" s="132"/>
      <c r="AL142" s="132"/>
      <c r="AM142" s="132"/>
    </row>
    <row r="143" spans="1:39" ht="15.75" customHeight="1">
      <c r="A143" s="132"/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  <c r="AA143" s="132"/>
      <c r="AB143" s="132"/>
      <c r="AC143" s="132"/>
      <c r="AD143" s="132"/>
      <c r="AE143" s="132"/>
      <c r="AF143" s="132"/>
      <c r="AG143" s="132"/>
      <c r="AH143" s="132"/>
      <c r="AI143" s="132"/>
      <c r="AJ143" s="132"/>
      <c r="AK143" s="132"/>
      <c r="AL143" s="132"/>
      <c r="AM143" s="132"/>
    </row>
    <row r="144" spans="1:39" ht="15.75" customHeight="1">
      <c r="A144" s="132"/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  <c r="AA144" s="132"/>
      <c r="AB144" s="132"/>
      <c r="AC144" s="132"/>
      <c r="AD144" s="132"/>
      <c r="AE144" s="132"/>
      <c r="AF144" s="132"/>
      <c r="AG144" s="132"/>
      <c r="AH144" s="132"/>
      <c r="AI144" s="132"/>
      <c r="AJ144" s="132"/>
      <c r="AK144" s="132"/>
      <c r="AL144" s="132"/>
      <c r="AM144" s="132"/>
    </row>
    <row r="145" spans="1:39" ht="15.75" customHeight="1">
      <c r="A145" s="132"/>
      <c r="B145" s="132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  <c r="AA145" s="132"/>
      <c r="AB145" s="132"/>
      <c r="AC145" s="132"/>
      <c r="AD145" s="132"/>
      <c r="AE145" s="132"/>
      <c r="AF145" s="132"/>
      <c r="AG145" s="132"/>
      <c r="AH145" s="132"/>
      <c r="AI145" s="132"/>
      <c r="AJ145" s="132"/>
      <c r="AK145" s="132"/>
      <c r="AL145" s="132"/>
      <c r="AM145" s="132"/>
    </row>
    <row r="146" spans="1:39" ht="15.75" customHeight="1">
      <c r="A146" s="132"/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  <c r="AA146" s="132"/>
      <c r="AB146" s="132"/>
      <c r="AC146" s="132"/>
      <c r="AD146" s="132"/>
      <c r="AE146" s="132"/>
      <c r="AF146" s="132"/>
      <c r="AG146" s="132"/>
      <c r="AH146" s="132"/>
      <c r="AI146" s="132"/>
      <c r="AJ146" s="132"/>
      <c r="AK146" s="132"/>
      <c r="AL146" s="132"/>
      <c r="AM146" s="132"/>
    </row>
    <row r="147" spans="1:39" ht="15.75" customHeight="1">
      <c r="A147" s="132"/>
      <c r="B147" s="13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  <c r="AA147" s="132"/>
      <c r="AB147" s="132"/>
      <c r="AC147" s="132"/>
      <c r="AD147" s="132"/>
      <c r="AE147" s="132"/>
      <c r="AF147" s="132"/>
      <c r="AG147" s="132"/>
      <c r="AH147" s="132"/>
      <c r="AI147" s="132"/>
      <c r="AJ147" s="132"/>
      <c r="AK147" s="132"/>
      <c r="AL147" s="132"/>
      <c r="AM147" s="132"/>
    </row>
    <row r="148" spans="1:39" ht="15.75" customHeight="1">
      <c r="A148" s="132"/>
      <c r="B148" s="132"/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  <c r="AA148" s="132"/>
      <c r="AB148" s="132"/>
      <c r="AC148" s="132"/>
      <c r="AD148" s="132"/>
      <c r="AE148" s="132"/>
      <c r="AF148" s="132"/>
      <c r="AG148" s="132"/>
      <c r="AH148" s="132"/>
      <c r="AI148" s="132"/>
      <c r="AJ148" s="132"/>
      <c r="AK148" s="132"/>
      <c r="AL148" s="132"/>
      <c r="AM148" s="132"/>
    </row>
    <row r="149" spans="1:39" ht="15.75" customHeight="1">
      <c r="A149" s="132"/>
      <c r="B149" s="132"/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  <c r="AA149" s="132"/>
      <c r="AB149" s="132"/>
      <c r="AC149" s="132"/>
      <c r="AD149" s="132"/>
      <c r="AE149" s="132"/>
      <c r="AF149" s="132"/>
      <c r="AG149" s="132"/>
      <c r="AH149" s="132"/>
      <c r="AI149" s="132"/>
      <c r="AJ149" s="132"/>
      <c r="AK149" s="132"/>
      <c r="AL149" s="132"/>
      <c r="AM149" s="132"/>
    </row>
    <row r="150" spans="1:39" ht="15.75" customHeight="1">
      <c r="A150" s="132"/>
      <c r="B150" s="132"/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  <c r="AA150" s="132"/>
      <c r="AB150" s="132"/>
      <c r="AC150" s="132"/>
      <c r="AD150" s="132"/>
      <c r="AE150" s="132"/>
      <c r="AF150" s="132"/>
      <c r="AG150" s="132"/>
      <c r="AH150" s="132"/>
      <c r="AI150" s="132"/>
      <c r="AJ150" s="132"/>
      <c r="AK150" s="132"/>
      <c r="AL150" s="132"/>
      <c r="AM150" s="132"/>
    </row>
    <row r="151" spans="1:39" ht="15.75" customHeight="1">
      <c r="A151" s="132"/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  <c r="AA151" s="132"/>
      <c r="AB151" s="132"/>
      <c r="AC151" s="132"/>
      <c r="AD151" s="132"/>
      <c r="AE151" s="132"/>
      <c r="AF151" s="132"/>
      <c r="AG151" s="132"/>
      <c r="AH151" s="132"/>
      <c r="AI151" s="132"/>
      <c r="AJ151" s="132"/>
      <c r="AK151" s="132"/>
      <c r="AL151" s="132"/>
      <c r="AM151" s="132"/>
    </row>
    <row r="152" spans="1:39" ht="15.75" customHeight="1">
      <c r="A152" s="132"/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  <c r="AA152" s="132"/>
      <c r="AB152" s="132"/>
      <c r="AC152" s="132"/>
      <c r="AD152" s="132"/>
      <c r="AE152" s="132"/>
      <c r="AF152" s="132"/>
      <c r="AG152" s="132"/>
      <c r="AH152" s="132"/>
      <c r="AI152" s="132"/>
      <c r="AJ152" s="132"/>
      <c r="AK152" s="132"/>
      <c r="AL152" s="132"/>
      <c r="AM152" s="132"/>
    </row>
    <row r="153" spans="1:39" ht="15.75" customHeight="1">
      <c r="A153" s="132"/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  <c r="AA153" s="132"/>
      <c r="AB153" s="132"/>
      <c r="AC153" s="132"/>
      <c r="AD153" s="132"/>
      <c r="AE153" s="132"/>
      <c r="AF153" s="132"/>
      <c r="AG153" s="132"/>
      <c r="AH153" s="132"/>
      <c r="AI153" s="132"/>
      <c r="AJ153" s="132"/>
      <c r="AK153" s="132"/>
      <c r="AL153" s="132"/>
      <c r="AM153" s="132"/>
    </row>
    <row r="154" spans="1:39" ht="15.75" customHeight="1">
      <c r="A154" s="132"/>
      <c r="B154" s="132"/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  <c r="AA154" s="132"/>
      <c r="AB154" s="132"/>
      <c r="AC154" s="132"/>
      <c r="AD154" s="132"/>
      <c r="AE154" s="132"/>
      <c r="AF154" s="132"/>
      <c r="AG154" s="132"/>
      <c r="AH154" s="132"/>
      <c r="AI154" s="132"/>
      <c r="AJ154" s="132"/>
      <c r="AK154" s="132"/>
      <c r="AL154" s="132"/>
      <c r="AM154" s="132"/>
    </row>
    <row r="155" spans="1:39" ht="15.75" customHeight="1">
      <c r="A155" s="132"/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  <c r="AA155" s="132"/>
      <c r="AB155" s="132"/>
      <c r="AC155" s="132"/>
      <c r="AD155" s="132"/>
      <c r="AE155" s="132"/>
      <c r="AF155" s="132"/>
      <c r="AG155" s="132"/>
      <c r="AH155" s="132"/>
      <c r="AI155" s="132"/>
      <c r="AJ155" s="132"/>
      <c r="AK155" s="132"/>
      <c r="AL155" s="132"/>
      <c r="AM155" s="132"/>
    </row>
    <row r="156" spans="1:39" ht="15.75" customHeight="1">
      <c r="A156" s="132"/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  <c r="AA156" s="132"/>
      <c r="AB156" s="132"/>
      <c r="AC156" s="132"/>
      <c r="AD156" s="132"/>
      <c r="AE156" s="132"/>
      <c r="AF156" s="132"/>
      <c r="AG156" s="132"/>
      <c r="AH156" s="132"/>
      <c r="AI156" s="132"/>
      <c r="AJ156" s="132"/>
      <c r="AK156" s="132"/>
      <c r="AL156" s="132"/>
      <c r="AM156" s="132"/>
    </row>
    <row r="157" spans="1:39" ht="15.75" customHeight="1">
      <c r="A157" s="132"/>
      <c r="B157" s="132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  <c r="AA157" s="132"/>
      <c r="AB157" s="132"/>
      <c r="AC157" s="132"/>
      <c r="AD157" s="132"/>
      <c r="AE157" s="132"/>
      <c r="AF157" s="132"/>
      <c r="AG157" s="132"/>
      <c r="AH157" s="132"/>
      <c r="AI157" s="132"/>
      <c r="AJ157" s="132"/>
      <c r="AK157" s="132"/>
      <c r="AL157" s="132"/>
      <c r="AM157" s="132"/>
    </row>
    <row r="158" spans="1:39" ht="15.75" customHeight="1">
      <c r="A158" s="132"/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  <c r="AA158" s="132"/>
      <c r="AB158" s="132"/>
      <c r="AC158" s="132"/>
      <c r="AD158" s="132"/>
      <c r="AE158" s="132"/>
      <c r="AF158" s="132"/>
      <c r="AG158" s="132"/>
      <c r="AH158" s="132"/>
      <c r="AI158" s="132"/>
      <c r="AJ158" s="132"/>
      <c r="AK158" s="132"/>
      <c r="AL158" s="132"/>
      <c r="AM158" s="132"/>
    </row>
    <row r="159" spans="1:39" ht="15.75" customHeight="1">
      <c r="A159" s="132"/>
      <c r="B159" s="132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  <c r="AA159" s="132"/>
      <c r="AB159" s="132"/>
      <c r="AC159" s="132"/>
      <c r="AD159" s="132"/>
      <c r="AE159" s="132"/>
      <c r="AF159" s="132"/>
      <c r="AG159" s="132"/>
      <c r="AH159" s="132"/>
      <c r="AI159" s="132"/>
      <c r="AJ159" s="132"/>
      <c r="AK159" s="132"/>
      <c r="AL159" s="132"/>
      <c r="AM159" s="132"/>
    </row>
    <row r="160" spans="1:39" ht="15.75" customHeight="1">
      <c r="A160" s="132"/>
      <c r="B160" s="132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  <c r="AA160" s="132"/>
      <c r="AB160" s="132"/>
      <c r="AC160" s="132"/>
      <c r="AD160" s="132"/>
      <c r="AE160" s="132"/>
      <c r="AF160" s="132"/>
      <c r="AG160" s="132"/>
      <c r="AH160" s="132"/>
      <c r="AI160" s="132"/>
      <c r="AJ160" s="132"/>
      <c r="AK160" s="132"/>
      <c r="AL160" s="132"/>
      <c r="AM160" s="132"/>
    </row>
    <row r="161" spans="1:39" ht="15.75" customHeight="1">
      <c r="A161" s="132"/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  <c r="AA161" s="132"/>
      <c r="AB161" s="132"/>
      <c r="AC161" s="132"/>
      <c r="AD161" s="132"/>
      <c r="AE161" s="132"/>
      <c r="AF161" s="132"/>
      <c r="AG161" s="132"/>
      <c r="AH161" s="132"/>
      <c r="AI161" s="132"/>
      <c r="AJ161" s="132"/>
      <c r="AK161" s="132"/>
      <c r="AL161" s="132"/>
      <c r="AM161" s="132"/>
    </row>
    <row r="162" spans="1:39" ht="15.75" customHeight="1">
      <c r="A162" s="132"/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  <c r="AA162" s="132"/>
      <c r="AB162" s="132"/>
      <c r="AC162" s="132"/>
      <c r="AD162" s="132"/>
      <c r="AE162" s="132"/>
      <c r="AF162" s="132"/>
      <c r="AG162" s="132"/>
      <c r="AH162" s="132"/>
      <c r="AI162" s="132"/>
      <c r="AJ162" s="132"/>
      <c r="AK162" s="132"/>
      <c r="AL162" s="132"/>
      <c r="AM162" s="132"/>
    </row>
    <row r="163" spans="1:39" ht="15.75" customHeight="1">
      <c r="A163" s="132"/>
      <c r="B163" s="132"/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  <c r="AA163" s="132"/>
      <c r="AB163" s="132"/>
      <c r="AC163" s="132"/>
      <c r="AD163" s="132"/>
      <c r="AE163" s="132"/>
      <c r="AF163" s="132"/>
      <c r="AG163" s="132"/>
      <c r="AH163" s="132"/>
      <c r="AI163" s="132"/>
      <c r="AJ163" s="132"/>
      <c r="AK163" s="132"/>
      <c r="AL163" s="132"/>
      <c r="AM163" s="132"/>
    </row>
    <row r="164" spans="1:39" ht="15.75" customHeight="1">
      <c r="A164" s="132"/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  <c r="AB164" s="132"/>
      <c r="AC164" s="132"/>
      <c r="AD164" s="132"/>
      <c r="AE164" s="132"/>
      <c r="AF164" s="132"/>
      <c r="AG164" s="132"/>
      <c r="AH164" s="132"/>
      <c r="AI164" s="132"/>
      <c r="AJ164" s="132"/>
      <c r="AK164" s="132"/>
      <c r="AL164" s="132"/>
      <c r="AM164" s="132"/>
    </row>
    <row r="165" spans="1:39" ht="15.75" customHeight="1">
      <c r="A165" s="132"/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  <c r="AA165" s="132"/>
      <c r="AB165" s="132"/>
      <c r="AC165" s="132"/>
      <c r="AD165" s="132"/>
      <c r="AE165" s="132"/>
      <c r="AF165" s="132"/>
      <c r="AG165" s="132"/>
      <c r="AH165" s="132"/>
      <c r="AI165" s="132"/>
      <c r="AJ165" s="132"/>
      <c r="AK165" s="132"/>
      <c r="AL165" s="132"/>
      <c r="AM165" s="132"/>
    </row>
    <row r="166" spans="1:39" ht="15.75" customHeight="1">
      <c r="A166" s="132"/>
      <c r="B166" s="132"/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  <c r="AA166" s="132"/>
      <c r="AB166" s="132"/>
      <c r="AC166" s="132"/>
      <c r="AD166" s="132"/>
      <c r="AE166" s="132"/>
      <c r="AF166" s="132"/>
      <c r="AG166" s="132"/>
      <c r="AH166" s="132"/>
      <c r="AI166" s="132"/>
      <c r="AJ166" s="132"/>
      <c r="AK166" s="132"/>
      <c r="AL166" s="132"/>
      <c r="AM166" s="132"/>
    </row>
    <row r="167" spans="1:39" ht="15.75" customHeight="1">
      <c r="A167" s="132"/>
      <c r="B167" s="132"/>
      <c r="C167" s="132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  <c r="AA167" s="132"/>
      <c r="AB167" s="132"/>
      <c r="AC167" s="132"/>
      <c r="AD167" s="132"/>
      <c r="AE167" s="132"/>
      <c r="AF167" s="132"/>
      <c r="AG167" s="132"/>
      <c r="AH167" s="132"/>
      <c r="AI167" s="132"/>
      <c r="AJ167" s="132"/>
      <c r="AK167" s="132"/>
      <c r="AL167" s="132"/>
      <c r="AM167" s="132"/>
    </row>
    <row r="168" spans="1:39" ht="15.75" customHeight="1">
      <c r="A168" s="132"/>
      <c r="B168" s="132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  <c r="AA168" s="132"/>
      <c r="AB168" s="132"/>
      <c r="AC168" s="132"/>
      <c r="AD168" s="132"/>
      <c r="AE168" s="132"/>
      <c r="AF168" s="132"/>
      <c r="AG168" s="132"/>
      <c r="AH168" s="132"/>
      <c r="AI168" s="132"/>
      <c r="AJ168" s="132"/>
      <c r="AK168" s="132"/>
      <c r="AL168" s="132"/>
      <c r="AM168" s="132"/>
    </row>
    <row r="169" spans="1:39" ht="15.75" customHeight="1">
      <c r="A169" s="132"/>
      <c r="B169" s="132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  <c r="AA169" s="132"/>
      <c r="AB169" s="132"/>
      <c r="AC169" s="132"/>
      <c r="AD169" s="132"/>
      <c r="AE169" s="132"/>
      <c r="AF169" s="132"/>
      <c r="AG169" s="132"/>
      <c r="AH169" s="132"/>
      <c r="AI169" s="132"/>
      <c r="AJ169" s="132"/>
      <c r="AK169" s="132"/>
      <c r="AL169" s="132"/>
      <c r="AM169" s="132"/>
    </row>
    <row r="170" spans="1:39" ht="15.75" customHeight="1">
      <c r="A170" s="132"/>
      <c r="B170" s="132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  <c r="AA170" s="132"/>
      <c r="AB170" s="132"/>
      <c r="AC170" s="132"/>
      <c r="AD170" s="132"/>
      <c r="AE170" s="132"/>
      <c r="AF170" s="132"/>
      <c r="AG170" s="132"/>
      <c r="AH170" s="132"/>
      <c r="AI170" s="132"/>
      <c r="AJ170" s="132"/>
      <c r="AK170" s="132"/>
      <c r="AL170" s="132"/>
      <c r="AM170" s="132"/>
    </row>
    <row r="171" spans="1:39" ht="15.75" customHeight="1">
      <c r="A171" s="132"/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  <c r="AA171" s="132"/>
      <c r="AB171" s="132"/>
      <c r="AC171" s="132"/>
      <c r="AD171" s="132"/>
      <c r="AE171" s="132"/>
      <c r="AF171" s="132"/>
      <c r="AG171" s="132"/>
      <c r="AH171" s="132"/>
      <c r="AI171" s="132"/>
      <c r="AJ171" s="132"/>
      <c r="AK171" s="132"/>
      <c r="AL171" s="132"/>
      <c r="AM171" s="132"/>
    </row>
    <row r="172" spans="1:39" ht="15.75" customHeight="1">
      <c r="A172" s="132"/>
      <c r="B172" s="132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  <c r="AA172" s="132"/>
      <c r="AB172" s="132"/>
      <c r="AC172" s="132"/>
      <c r="AD172" s="132"/>
      <c r="AE172" s="132"/>
      <c r="AF172" s="132"/>
      <c r="AG172" s="132"/>
      <c r="AH172" s="132"/>
      <c r="AI172" s="132"/>
      <c r="AJ172" s="132"/>
      <c r="AK172" s="132"/>
      <c r="AL172" s="132"/>
      <c r="AM172" s="132"/>
    </row>
    <row r="173" spans="1:39" ht="15.75" customHeight="1">
      <c r="A173" s="132"/>
      <c r="B173" s="132"/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  <c r="AA173" s="132"/>
      <c r="AB173" s="132"/>
      <c r="AC173" s="132"/>
      <c r="AD173" s="132"/>
      <c r="AE173" s="132"/>
      <c r="AF173" s="132"/>
      <c r="AG173" s="132"/>
      <c r="AH173" s="132"/>
      <c r="AI173" s="132"/>
      <c r="AJ173" s="132"/>
      <c r="AK173" s="132"/>
      <c r="AL173" s="132"/>
      <c r="AM173" s="132"/>
    </row>
    <row r="174" spans="1:39" ht="15.75" customHeight="1">
      <c r="A174" s="132"/>
      <c r="B174" s="132"/>
      <c r="C174" s="132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  <c r="AA174" s="132"/>
      <c r="AB174" s="132"/>
      <c r="AC174" s="132"/>
      <c r="AD174" s="132"/>
      <c r="AE174" s="132"/>
      <c r="AF174" s="132"/>
      <c r="AG174" s="132"/>
      <c r="AH174" s="132"/>
      <c r="AI174" s="132"/>
      <c r="AJ174" s="132"/>
      <c r="AK174" s="132"/>
      <c r="AL174" s="132"/>
      <c r="AM174" s="132"/>
    </row>
    <row r="175" spans="1:39" ht="15.75" customHeight="1">
      <c r="A175" s="132"/>
      <c r="B175" s="132"/>
      <c r="C175" s="132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  <c r="AA175" s="132"/>
      <c r="AB175" s="132"/>
      <c r="AC175" s="132"/>
      <c r="AD175" s="132"/>
      <c r="AE175" s="132"/>
      <c r="AF175" s="132"/>
      <c r="AG175" s="132"/>
      <c r="AH175" s="132"/>
      <c r="AI175" s="132"/>
      <c r="AJ175" s="132"/>
      <c r="AK175" s="132"/>
      <c r="AL175" s="132"/>
      <c r="AM175" s="132"/>
    </row>
    <row r="176" spans="1:39" ht="15.75" customHeight="1">
      <c r="A176" s="132"/>
      <c r="B176" s="132"/>
      <c r="C176" s="132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  <c r="AA176" s="132"/>
      <c r="AB176" s="132"/>
      <c r="AC176" s="132"/>
      <c r="AD176" s="132"/>
      <c r="AE176" s="132"/>
      <c r="AF176" s="132"/>
      <c r="AG176" s="132"/>
      <c r="AH176" s="132"/>
      <c r="AI176" s="132"/>
      <c r="AJ176" s="132"/>
      <c r="AK176" s="132"/>
      <c r="AL176" s="132"/>
      <c r="AM176" s="132"/>
    </row>
    <row r="177" spans="1:39" ht="15.75" customHeight="1">
      <c r="A177" s="132"/>
      <c r="B177" s="132"/>
      <c r="C177" s="132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  <c r="AA177" s="132"/>
      <c r="AB177" s="132"/>
      <c r="AC177" s="132"/>
      <c r="AD177" s="132"/>
      <c r="AE177" s="132"/>
      <c r="AF177" s="132"/>
      <c r="AG177" s="132"/>
      <c r="AH177" s="132"/>
      <c r="AI177" s="132"/>
      <c r="AJ177" s="132"/>
      <c r="AK177" s="132"/>
      <c r="AL177" s="132"/>
      <c r="AM177" s="132"/>
    </row>
    <row r="178" spans="1:39" ht="15.75" customHeight="1">
      <c r="A178" s="132"/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  <c r="AA178" s="132"/>
      <c r="AB178" s="132"/>
      <c r="AC178" s="132"/>
      <c r="AD178" s="132"/>
      <c r="AE178" s="132"/>
      <c r="AF178" s="132"/>
      <c r="AG178" s="132"/>
      <c r="AH178" s="132"/>
      <c r="AI178" s="132"/>
      <c r="AJ178" s="132"/>
      <c r="AK178" s="132"/>
      <c r="AL178" s="132"/>
      <c r="AM178" s="132"/>
    </row>
    <row r="179" spans="1:39" ht="15.75" customHeight="1">
      <c r="A179" s="132"/>
      <c r="B179" s="132"/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  <c r="AA179" s="132"/>
      <c r="AB179" s="132"/>
      <c r="AC179" s="132"/>
      <c r="AD179" s="132"/>
      <c r="AE179" s="132"/>
      <c r="AF179" s="132"/>
      <c r="AG179" s="132"/>
      <c r="AH179" s="132"/>
      <c r="AI179" s="132"/>
      <c r="AJ179" s="132"/>
      <c r="AK179" s="132"/>
      <c r="AL179" s="132"/>
      <c r="AM179" s="132"/>
    </row>
    <row r="180" spans="1:39" ht="15.75" customHeight="1">
      <c r="A180" s="132"/>
      <c r="B180" s="132"/>
      <c r="C180" s="132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  <c r="AA180" s="132"/>
      <c r="AB180" s="132"/>
      <c r="AC180" s="132"/>
      <c r="AD180" s="132"/>
      <c r="AE180" s="132"/>
      <c r="AF180" s="132"/>
      <c r="AG180" s="132"/>
      <c r="AH180" s="132"/>
      <c r="AI180" s="132"/>
      <c r="AJ180" s="132"/>
      <c r="AK180" s="132"/>
      <c r="AL180" s="132"/>
      <c r="AM180" s="132"/>
    </row>
    <row r="181" spans="1:39" ht="15.75" customHeight="1">
      <c r="A181" s="132"/>
      <c r="B181" s="132"/>
      <c r="C181" s="132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  <c r="AA181" s="132"/>
      <c r="AB181" s="132"/>
      <c r="AC181" s="132"/>
      <c r="AD181" s="132"/>
      <c r="AE181" s="132"/>
      <c r="AF181" s="132"/>
      <c r="AG181" s="132"/>
      <c r="AH181" s="132"/>
      <c r="AI181" s="132"/>
      <c r="AJ181" s="132"/>
      <c r="AK181" s="132"/>
      <c r="AL181" s="132"/>
      <c r="AM181" s="132"/>
    </row>
    <row r="182" spans="1:39" ht="15.75" customHeight="1">
      <c r="A182" s="132"/>
      <c r="B182" s="132"/>
      <c r="C182" s="132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  <c r="AA182" s="132"/>
      <c r="AB182" s="132"/>
      <c r="AC182" s="132"/>
      <c r="AD182" s="132"/>
      <c r="AE182" s="132"/>
      <c r="AF182" s="132"/>
      <c r="AG182" s="132"/>
      <c r="AH182" s="132"/>
      <c r="AI182" s="132"/>
      <c r="AJ182" s="132"/>
      <c r="AK182" s="132"/>
      <c r="AL182" s="132"/>
      <c r="AM182" s="132"/>
    </row>
    <row r="183" spans="1:39" ht="15.75" customHeight="1">
      <c r="A183" s="132"/>
      <c r="B183" s="132"/>
      <c r="C183" s="132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  <c r="AA183" s="132"/>
      <c r="AB183" s="132"/>
      <c r="AC183" s="132"/>
      <c r="AD183" s="132"/>
      <c r="AE183" s="132"/>
      <c r="AF183" s="132"/>
      <c r="AG183" s="132"/>
      <c r="AH183" s="132"/>
      <c r="AI183" s="132"/>
      <c r="AJ183" s="132"/>
      <c r="AK183" s="132"/>
      <c r="AL183" s="132"/>
      <c r="AM183" s="132"/>
    </row>
    <row r="184" spans="1:39" ht="15.75" customHeight="1">
      <c r="A184" s="132"/>
      <c r="B184" s="132"/>
      <c r="C184" s="132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  <c r="AA184" s="132"/>
      <c r="AB184" s="132"/>
      <c r="AC184" s="132"/>
      <c r="AD184" s="132"/>
      <c r="AE184" s="132"/>
      <c r="AF184" s="132"/>
      <c r="AG184" s="132"/>
      <c r="AH184" s="132"/>
      <c r="AI184" s="132"/>
      <c r="AJ184" s="132"/>
      <c r="AK184" s="132"/>
      <c r="AL184" s="132"/>
      <c r="AM184" s="132"/>
    </row>
    <row r="185" spans="1:39" ht="15.75" customHeight="1">
      <c r="A185" s="132"/>
      <c r="B185" s="132"/>
      <c r="C185" s="132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  <c r="AA185" s="132"/>
      <c r="AB185" s="132"/>
      <c r="AC185" s="132"/>
      <c r="AD185" s="132"/>
      <c r="AE185" s="132"/>
      <c r="AF185" s="132"/>
      <c r="AG185" s="132"/>
      <c r="AH185" s="132"/>
      <c r="AI185" s="132"/>
      <c r="AJ185" s="132"/>
      <c r="AK185" s="132"/>
      <c r="AL185" s="132"/>
      <c r="AM185" s="132"/>
    </row>
    <row r="186" spans="1:39" ht="15.75" customHeight="1">
      <c r="A186" s="132"/>
      <c r="B186" s="132"/>
      <c r="C186" s="132"/>
      <c r="D186" s="132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  <c r="AA186" s="132"/>
      <c r="AB186" s="132"/>
      <c r="AC186" s="132"/>
      <c r="AD186" s="132"/>
      <c r="AE186" s="132"/>
      <c r="AF186" s="132"/>
      <c r="AG186" s="132"/>
      <c r="AH186" s="132"/>
      <c r="AI186" s="132"/>
      <c r="AJ186" s="132"/>
      <c r="AK186" s="132"/>
      <c r="AL186" s="132"/>
      <c r="AM186" s="132"/>
    </row>
    <row r="187" spans="1:39" ht="15.75" customHeight="1">
      <c r="A187" s="132"/>
      <c r="B187" s="132"/>
      <c r="C187" s="132"/>
      <c r="D187" s="132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  <c r="AA187" s="132"/>
      <c r="AB187" s="132"/>
      <c r="AC187" s="132"/>
      <c r="AD187" s="132"/>
      <c r="AE187" s="132"/>
      <c r="AF187" s="132"/>
      <c r="AG187" s="132"/>
      <c r="AH187" s="132"/>
      <c r="AI187" s="132"/>
      <c r="AJ187" s="132"/>
      <c r="AK187" s="132"/>
      <c r="AL187" s="132"/>
      <c r="AM187" s="132"/>
    </row>
    <row r="188" spans="1:39" ht="15.75" customHeight="1">
      <c r="A188" s="132"/>
      <c r="B188" s="132"/>
      <c r="C188" s="132"/>
      <c r="D188" s="132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  <c r="AA188" s="132"/>
      <c r="AB188" s="132"/>
      <c r="AC188" s="132"/>
      <c r="AD188" s="132"/>
      <c r="AE188" s="132"/>
      <c r="AF188" s="132"/>
      <c r="AG188" s="132"/>
      <c r="AH188" s="132"/>
      <c r="AI188" s="132"/>
      <c r="AJ188" s="132"/>
      <c r="AK188" s="132"/>
      <c r="AL188" s="132"/>
      <c r="AM188" s="132"/>
    </row>
    <row r="189" spans="1:39" ht="15.75" customHeight="1">
      <c r="A189" s="132"/>
      <c r="B189" s="132"/>
      <c r="C189" s="132"/>
      <c r="D189" s="132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  <c r="AA189" s="132"/>
      <c r="AB189" s="132"/>
      <c r="AC189" s="132"/>
      <c r="AD189" s="132"/>
      <c r="AE189" s="132"/>
      <c r="AF189" s="132"/>
      <c r="AG189" s="132"/>
      <c r="AH189" s="132"/>
      <c r="AI189" s="132"/>
      <c r="AJ189" s="132"/>
      <c r="AK189" s="132"/>
      <c r="AL189" s="132"/>
      <c r="AM189" s="132"/>
    </row>
    <row r="190" spans="1:39" ht="15.75" customHeight="1">
      <c r="A190" s="132"/>
      <c r="B190" s="132"/>
      <c r="C190" s="132"/>
      <c r="D190" s="132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</row>
    <row r="191" spans="1:39" ht="15.75" customHeight="1">
      <c r="A191" s="132"/>
      <c r="B191" s="132"/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  <c r="AA191" s="132"/>
      <c r="AB191" s="132"/>
      <c r="AC191" s="132"/>
      <c r="AD191" s="132"/>
      <c r="AE191" s="132"/>
      <c r="AF191" s="132"/>
      <c r="AG191" s="132"/>
      <c r="AH191" s="132"/>
      <c r="AI191" s="132"/>
      <c r="AJ191" s="132"/>
      <c r="AK191" s="132"/>
      <c r="AL191" s="132"/>
      <c r="AM191" s="132"/>
    </row>
    <row r="192" spans="1:39" ht="15.75" customHeight="1">
      <c r="A192" s="132"/>
      <c r="B192" s="132"/>
      <c r="C192" s="132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  <c r="AA192" s="132"/>
      <c r="AB192" s="132"/>
      <c r="AC192" s="132"/>
      <c r="AD192" s="132"/>
      <c r="AE192" s="132"/>
      <c r="AF192" s="132"/>
      <c r="AG192" s="132"/>
      <c r="AH192" s="132"/>
      <c r="AI192" s="132"/>
      <c r="AJ192" s="132"/>
      <c r="AK192" s="132"/>
      <c r="AL192" s="132"/>
      <c r="AM192" s="132"/>
    </row>
    <row r="193" spans="1:39" ht="15.75" customHeight="1">
      <c r="A193" s="132"/>
      <c r="B193" s="132"/>
      <c r="C193" s="132"/>
      <c r="D193" s="132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2"/>
      <c r="AA193" s="132"/>
      <c r="AB193" s="132"/>
      <c r="AC193" s="132"/>
      <c r="AD193" s="132"/>
      <c r="AE193" s="132"/>
      <c r="AF193" s="132"/>
      <c r="AG193" s="132"/>
      <c r="AH193" s="132"/>
      <c r="AI193" s="132"/>
      <c r="AJ193" s="132"/>
      <c r="AK193" s="132"/>
      <c r="AL193" s="132"/>
      <c r="AM193" s="132"/>
    </row>
    <row r="194" spans="1:39" ht="15.75" customHeight="1">
      <c r="A194" s="132"/>
      <c r="B194" s="132"/>
      <c r="C194" s="132"/>
      <c r="D194" s="132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  <c r="AA194" s="132"/>
      <c r="AB194" s="132"/>
      <c r="AC194" s="132"/>
      <c r="AD194" s="132"/>
      <c r="AE194" s="132"/>
      <c r="AF194" s="132"/>
      <c r="AG194" s="132"/>
      <c r="AH194" s="132"/>
      <c r="AI194" s="132"/>
      <c r="AJ194" s="132"/>
      <c r="AK194" s="132"/>
      <c r="AL194" s="132"/>
      <c r="AM194" s="132"/>
    </row>
    <row r="195" spans="1:39" ht="15.75" customHeight="1">
      <c r="A195" s="132"/>
      <c r="B195" s="132"/>
      <c r="C195" s="132"/>
      <c r="D195" s="132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  <c r="Z195" s="132"/>
      <c r="AA195" s="132"/>
      <c r="AB195" s="132"/>
      <c r="AC195" s="132"/>
      <c r="AD195" s="132"/>
      <c r="AE195" s="132"/>
      <c r="AF195" s="132"/>
      <c r="AG195" s="132"/>
      <c r="AH195" s="132"/>
      <c r="AI195" s="132"/>
      <c r="AJ195" s="132"/>
      <c r="AK195" s="132"/>
      <c r="AL195" s="132"/>
      <c r="AM195" s="132"/>
    </row>
    <row r="196" spans="1:39" ht="15.75" customHeight="1">
      <c r="A196" s="132"/>
      <c r="B196" s="132"/>
      <c r="C196" s="132"/>
      <c r="D196" s="132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  <c r="Z196" s="132"/>
      <c r="AA196" s="132"/>
      <c r="AB196" s="132"/>
      <c r="AC196" s="132"/>
      <c r="AD196" s="132"/>
      <c r="AE196" s="132"/>
      <c r="AF196" s="132"/>
      <c r="AG196" s="132"/>
      <c r="AH196" s="132"/>
      <c r="AI196" s="132"/>
      <c r="AJ196" s="132"/>
      <c r="AK196" s="132"/>
      <c r="AL196" s="132"/>
      <c r="AM196" s="132"/>
    </row>
    <row r="197" spans="1:39" ht="15.75" customHeight="1">
      <c r="A197" s="132"/>
      <c r="B197" s="132"/>
      <c r="C197" s="132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  <c r="AA197" s="132"/>
      <c r="AB197" s="132"/>
      <c r="AC197" s="132"/>
      <c r="AD197" s="132"/>
      <c r="AE197" s="132"/>
      <c r="AF197" s="132"/>
      <c r="AG197" s="132"/>
      <c r="AH197" s="132"/>
      <c r="AI197" s="132"/>
      <c r="AJ197" s="132"/>
      <c r="AK197" s="132"/>
      <c r="AL197" s="132"/>
      <c r="AM197" s="132"/>
    </row>
    <row r="198" spans="1:39" ht="15.75" customHeight="1">
      <c r="A198" s="132"/>
      <c r="B198" s="132"/>
      <c r="C198" s="132"/>
      <c r="D198" s="132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  <c r="Z198" s="132"/>
      <c r="AA198" s="132"/>
      <c r="AB198" s="132"/>
      <c r="AC198" s="132"/>
      <c r="AD198" s="132"/>
      <c r="AE198" s="132"/>
      <c r="AF198" s="132"/>
      <c r="AG198" s="132"/>
      <c r="AH198" s="132"/>
      <c r="AI198" s="132"/>
      <c r="AJ198" s="132"/>
      <c r="AK198" s="132"/>
      <c r="AL198" s="132"/>
      <c r="AM198" s="132"/>
    </row>
    <row r="199" spans="1:39" ht="15.75" customHeight="1">
      <c r="A199" s="132"/>
      <c r="B199" s="132"/>
      <c r="C199" s="132"/>
      <c r="D199" s="132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2"/>
      <c r="AA199" s="132"/>
      <c r="AB199" s="132"/>
      <c r="AC199" s="132"/>
      <c r="AD199" s="132"/>
      <c r="AE199" s="132"/>
      <c r="AF199" s="132"/>
      <c r="AG199" s="132"/>
      <c r="AH199" s="132"/>
      <c r="AI199" s="132"/>
      <c r="AJ199" s="132"/>
      <c r="AK199" s="132"/>
      <c r="AL199" s="132"/>
      <c r="AM199" s="132"/>
    </row>
    <row r="200" spans="1:39" ht="15.75" customHeight="1">
      <c r="A200" s="132"/>
      <c r="B200" s="132"/>
      <c r="C200" s="132"/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  <c r="Z200" s="132"/>
      <c r="AA200" s="132"/>
      <c r="AB200" s="132"/>
      <c r="AC200" s="132"/>
      <c r="AD200" s="132"/>
      <c r="AE200" s="132"/>
      <c r="AF200" s="132"/>
      <c r="AG200" s="132"/>
      <c r="AH200" s="132"/>
      <c r="AI200" s="132"/>
      <c r="AJ200" s="132"/>
      <c r="AK200" s="132"/>
      <c r="AL200" s="132"/>
      <c r="AM200" s="132"/>
    </row>
    <row r="201" spans="1:39" ht="15.75" customHeight="1">
      <c r="A201" s="132"/>
      <c r="B201" s="132"/>
      <c r="C201" s="132"/>
      <c r="D201" s="132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  <c r="Z201" s="132"/>
      <c r="AA201" s="132"/>
      <c r="AB201" s="132"/>
      <c r="AC201" s="132"/>
      <c r="AD201" s="132"/>
      <c r="AE201" s="132"/>
      <c r="AF201" s="132"/>
      <c r="AG201" s="132"/>
      <c r="AH201" s="132"/>
      <c r="AI201" s="132"/>
      <c r="AJ201" s="132"/>
      <c r="AK201" s="132"/>
      <c r="AL201" s="132"/>
      <c r="AM201" s="132"/>
    </row>
    <row r="202" spans="1:39" ht="15.75" customHeight="1">
      <c r="A202" s="132"/>
      <c r="B202" s="132"/>
      <c r="C202" s="132"/>
      <c r="D202" s="132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  <c r="Z202" s="132"/>
      <c r="AA202" s="132"/>
      <c r="AB202" s="132"/>
      <c r="AC202" s="132"/>
      <c r="AD202" s="132"/>
      <c r="AE202" s="132"/>
      <c r="AF202" s="132"/>
      <c r="AG202" s="132"/>
      <c r="AH202" s="132"/>
      <c r="AI202" s="132"/>
      <c r="AJ202" s="132"/>
      <c r="AK202" s="132"/>
      <c r="AL202" s="132"/>
      <c r="AM202" s="132"/>
    </row>
    <row r="203" spans="1:39" ht="15.75" customHeight="1">
      <c r="A203" s="132"/>
      <c r="B203" s="132"/>
      <c r="C203" s="132"/>
      <c r="D203" s="132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2"/>
      <c r="AA203" s="132"/>
      <c r="AB203" s="132"/>
      <c r="AC203" s="132"/>
      <c r="AD203" s="132"/>
      <c r="AE203" s="132"/>
      <c r="AF203" s="132"/>
      <c r="AG203" s="132"/>
      <c r="AH203" s="132"/>
      <c r="AI203" s="132"/>
      <c r="AJ203" s="132"/>
      <c r="AK203" s="132"/>
      <c r="AL203" s="132"/>
      <c r="AM203" s="132"/>
    </row>
    <row r="204" spans="1:39" ht="15.75" customHeight="1">
      <c r="A204" s="132"/>
      <c r="B204" s="132"/>
      <c r="C204" s="132"/>
      <c r="D204" s="132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2"/>
      <c r="AA204" s="132"/>
      <c r="AB204" s="132"/>
      <c r="AC204" s="132"/>
      <c r="AD204" s="132"/>
      <c r="AE204" s="132"/>
      <c r="AF204" s="132"/>
      <c r="AG204" s="132"/>
      <c r="AH204" s="132"/>
      <c r="AI204" s="132"/>
      <c r="AJ204" s="132"/>
      <c r="AK204" s="132"/>
      <c r="AL204" s="132"/>
      <c r="AM204" s="132"/>
    </row>
    <row r="205" spans="1:39" ht="15.75" customHeight="1">
      <c r="A205" s="132"/>
      <c r="B205" s="132"/>
      <c r="C205" s="132"/>
      <c r="D205" s="132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2"/>
      <c r="AA205" s="132"/>
      <c r="AB205" s="132"/>
      <c r="AC205" s="132"/>
      <c r="AD205" s="132"/>
      <c r="AE205" s="132"/>
      <c r="AF205" s="132"/>
      <c r="AG205" s="132"/>
      <c r="AH205" s="132"/>
      <c r="AI205" s="132"/>
      <c r="AJ205" s="132"/>
      <c r="AK205" s="132"/>
      <c r="AL205" s="132"/>
      <c r="AM205" s="132"/>
    </row>
    <row r="206" spans="1:39" ht="15.75" customHeight="1">
      <c r="A206" s="132"/>
      <c r="B206" s="132"/>
      <c r="C206" s="132"/>
      <c r="D206" s="132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  <c r="Z206" s="132"/>
      <c r="AA206" s="132"/>
      <c r="AB206" s="132"/>
      <c r="AC206" s="132"/>
      <c r="AD206" s="132"/>
      <c r="AE206" s="132"/>
      <c r="AF206" s="132"/>
      <c r="AG206" s="132"/>
      <c r="AH206" s="132"/>
      <c r="AI206" s="132"/>
      <c r="AJ206" s="132"/>
      <c r="AK206" s="132"/>
      <c r="AL206" s="132"/>
      <c r="AM206" s="132"/>
    </row>
    <row r="207" spans="1:39" ht="15.75" customHeight="1">
      <c r="A207" s="132"/>
      <c r="B207" s="132"/>
      <c r="C207" s="132"/>
      <c r="D207" s="132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  <c r="AA207" s="132"/>
      <c r="AB207" s="132"/>
      <c r="AC207" s="132"/>
      <c r="AD207" s="132"/>
      <c r="AE207" s="132"/>
      <c r="AF207" s="132"/>
      <c r="AG207" s="132"/>
      <c r="AH207" s="132"/>
      <c r="AI207" s="132"/>
      <c r="AJ207" s="132"/>
      <c r="AK207" s="132"/>
      <c r="AL207" s="132"/>
      <c r="AM207" s="132"/>
    </row>
    <row r="208" spans="1:39" ht="15.75" customHeight="1">
      <c r="A208" s="132"/>
      <c r="B208" s="132"/>
      <c r="C208" s="132"/>
      <c r="D208" s="132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  <c r="Z208" s="132"/>
      <c r="AA208" s="132"/>
      <c r="AB208" s="132"/>
      <c r="AC208" s="132"/>
      <c r="AD208" s="132"/>
      <c r="AE208" s="132"/>
      <c r="AF208" s="132"/>
      <c r="AG208" s="132"/>
      <c r="AH208" s="132"/>
      <c r="AI208" s="132"/>
      <c r="AJ208" s="132"/>
      <c r="AK208" s="132"/>
      <c r="AL208" s="132"/>
      <c r="AM208" s="132"/>
    </row>
    <row r="209" spans="1:39" ht="15.75" customHeight="1">
      <c r="A209" s="132"/>
      <c r="B209" s="132"/>
      <c r="C209" s="132"/>
      <c r="D209" s="132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  <c r="Z209" s="132"/>
      <c r="AA209" s="132"/>
      <c r="AB209" s="132"/>
      <c r="AC209" s="132"/>
      <c r="AD209" s="132"/>
      <c r="AE209" s="132"/>
      <c r="AF209" s="132"/>
      <c r="AG209" s="132"/>
      <c r="AH209" s="132"/>
      <c r="AI209" s="132"/>
      <c r="AJ209" s="132"/>
      <c r="AK209" s="132"/>
      <c r="AL209" s="132"/>
      <c r="AM209" s="132"/>
    </row>
    <row r="210" spans="1:39" ht="15.75" customHeight="1">
      <c r="A210" s="132"/>
      <c r="B210" s="132"/>
      <c r="C210" s="132"/>
      <c r="D210" s="132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  <c r="Z210" s="132"/>
      <c r="AA210" s="132"/>
      <c r="AB210" s="132"/>
      <c r="AC210" s="132"/>
      <c r="AD210" s="132"/>
      <c r="AE210" s="132"/>
      <c r="AF210" s="132"/>
      <c r="AG210" s="132"/>
      <c r="AH210" s="132"/>
      <c r="AI210" s="132"/>
      <c r="AJ210" s="132"/>
      <c r="AK210" s="132"/>
      <c r="AL210" s="132"/>
      <c r="AM210" s="132"/>
    </row>
    <row r="211" spans="1:39" ht="15.75" customHeight="1">
      <c r="A211" s="132"/>
      <c r="B211" s="132"/>
      <c r="C211" s="132"/>
      <c r="D211" s="132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  <c r="Z211" s="132"/>
      <c r="AA211" s="132"/>
      <c r="AB211" s="132"/>
      <c r="AC211" s="132"/>
      <c r="AD211" s="132"/>
      <c r="AE211" s="132"/>
      <c r="AF211" s="132"/>
      <c r="AG211" s="132"/>
      <c r="AH211" s="132"/>
      <c r="AI211" s="132"/>
      <c r="AJ211" s="132"/>
      <c r="AK211" s="132"/>
      <c r="AL211" s="132"/>
      <c r="AM211" s="132"/>
    </row>
    <row r="212" spans="1:39" ht="15.75" customHeight="1">
      <c r="A212" s="132"/>
      <c r="B212" s="132"/>
      <c r="C212" s="132"/>
      <c r="D212" s="132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2"/>
      <c r="AA212" s="132"/>
      <c r="AB212" s="132"/>
      <c r="AC212" s="132"/>
      <c r="AD212" s="132"/>
      <c r="AE212" s="132"/>
      <c r="AF212" s="132"/>
      <c r="AG212" s="132"/>
      <c r="AH212" s="132"/>
      <c r="AI212" s="132"/>
      <c r="AJ212" s="132"/>
      <c r="AK212" s="132"/>
      <c r="AL212" s="132"/>
      <c r="AM212" s="132"/>
    </row>
    <row r="213" spans="1:39" ht="15.75" customHeight="1">
      <c r="A213" s="132"/>
      <c r="B213" s="132"/>
      <c r="C213" s="132"/>
      <c r="D213" s="132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  <c r="AA213" s="132"/>
      <c r="AB213" s="132"/>
      <c r="AC213" s="132"/>
      <c r="AD213" s="132"/>
      <c r="AE213" s="132"/>
      <c r="AF213" s="132"/>
      <c r="AG213" s="132"/>
      <c r="AH213" s="132"/>
      <c r="AI213" s="132"/>
      <c r="AJ213" s="132"/>
      <c r="AK213" s="132"/>
      <c r="AL213" s="132"/>
      <c r="AM213" s="132"/>
    </row>
    <row r="214" spans="1:39" ht="15.75" customHeight="1">
      <c r="A214" s="132"/>
      <c r="B214" s="132"/>
      <c r="C214" s="132"/>
      <c r="D214" s="132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  <c r="Z214" s="132"/>
      <c r="AA214" s="132"/>
      <c r="AB214" s="132"/>
      <c r="AC214" s="132"/>
      <c r="AD214" s="132"/>
      <c r="AE214" s="132"/>
      <c r="AF214" s="132"/>
      <c r="AG214" s="132"/>
      <c r="AH214" s="132"/>
      <c r="AI214" s="132"/>
      <c r="AJ214" s="132"/>
      <c r="AK214" s="132"/>
      <c r="AL214" s="132"/>
      <c r="AM214" s="132"/>
    </row>
    <row r="215" spans="1:39" ht="15.75" customHeight="1">
      <c r="A215" s="132"/>
      <c r="B215" s="132"/>
      <c r="C215" s="132"/>
      <c r="D215" s="132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  <c r="Z215" s="132"/>
      <c r="AA215" s="132"/>
      <c r="AB215" s="132"/>
      <c r="AC215" s="132"/>
      <c r="AD215" s="132"/>
      <c r="AE215" s="132"/>
      <c r="AF215" s="132"/>
      <c r="AG215" s="132"/>
      <c r="AH215" s="132"/>
      <c r="AI215" s="132"/>
      <c r="AJ215" s="132"/>
      <c r="AK215" s="132"/>
      <c r="AL215" s="132"/>
      <c r="AM215" s="132"/>
    </row>
    <row r="216" spans="1:39" ht="15.75" customHeight="1">
      <c r="A216" s="132"/>
      <c r="B216" s="132"/>
      <c r="C216" s="132"/>
      <c r="D216" s="132"/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  <c r="Z216" s="132"/>
      <c r="AA216" s="132"/>
      <c r="AB216" s="132"/>
      <c r="AC216" s="132"/>
      <c r="AD216" s="132"/>
      <c r="AE216" s="132"/>
      <c r="AF216" s="132"/>
      <c r="AG216" s="132"/>
      <c r="AH216" s="132"/>
      <c r="AI216" s="132"/>
      <c r="AJ216" s="132"/>
      <c r="AK216" s="132"/>
      <c r="AL216" s="132"/>
      <c r="AM216" s="132"/>
    </row>
    <row r="217" spans="1:39" ht="15.75" customHeight="1">
      <c r="A217" s="132"/>
      <c r="B217" s="132"/>
      <c r="C217" s="132"/>
      <c r="D217" s="132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  <c r="Z217" s="132"/>
      <c r="AA217" s="132"/>
      <c r="AB217" s="132"/>
      <c r="AC217" s="132"/>
      <c r="AD217" s="132"/>
      <c r="AE217" s="132"/>
      <c r="AF217" s="132"/>
      <c r="AG217" s="132"/>
      <c r="AH217" s="132"/>
      <c r="AI217" s="132"/>
      <c r="AJ217" s="132"/>
      <c r="AK217" s="132"/>
      <c r="AL217" s="132"/>
      <c r="AM217" s="132"/>
    </row>
    <row r="218" spans="1:39" ht="15.75" customHeight="1">
      <c r="A218" s="132"/>
      <c r="B218" s="132"/>
      <c r="C218" s="132"/>
      <c r="D218" s="132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2"/>
      <c r="AA218" s="132"/>
      <c r="AB218" s="132"/>
      <c r="AC218" s="132"/>
      <c r="AD218" s="132"/>
      <c r="AE218" s="132"/>
      <c r="AF218" s="132"/>
      <c r="AG218" s="132"/>
      <c r="AH218" s="132"/>
      <c r="AI218" s="132"/>
      <c r="AJ218" s="132"/>
      <c r="AK218" s="132"/>
      <c r="AL218" s="132"/>
      <c r="AM218" s="132"/>
    </row>
    <row r="219" spans="1:39" ht="15.75" customHeight="1">
      <c r="A219" s="132"/>
      <c r="B219" s="132"/>
      <c r="C219" s="132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  <c r="AA219" s="132"/>
      <c r="AB219" s="132"/>
      <c r="AC219" s="132"/>
      <c r="AD219" s="132"/>
      <c r="AE219" s="132"/>
      <c r="AF219" s="132"/>
      <c r="AG219" s="132"/>
      <c r="AH219" s="132"/>
      <c r="AI219" s="132"/>
      <c r="AJ219" s="132"/>
      <c r="AK219" s="132"/>
      <c r="AL219" s="132"/>
      <c r="AM219" s="132"/>
    </row>
    <row r="220" spans="1:39" ht="15.75" customHeight="1">
      <c r="A220" s="132"/>
      <c r="B220" s="132"/>
      <c r="C220" s="132"/>
      <c r="D220" s="132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  <c r="AA220" s="132"/>
      <c r="AB220" s="132"/>
      <c r="AC220" s="132"/>
      <c r="AD220" s="132"/>
      <c r="AE220" s="132"/>
      <c r="AF220" s="132"/>
      <c r="AG220" s="132"/>
      <c r="AH220" s="132"/>
      <c r="AI220" s="132"/>
      <c r="AJ220" s="132"/>
      <c r="AK220" s="132"/>
      <c r="AL220" s="132"/>
      <c r="AM220" s="132"/>
    </row>
    <row r="221" spans="1:39" ht="15.75" customHeight="1">
      <c r="A221" s="132"/>
      <c r="B221" s="132"/>
      <c r="C221" s="132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  <c r="AA221" s="132"/>
      <c r="AB221" s="132"/>
      <c r="AC221" s="132"/>
      <c r="AD221" s="132"/>
      <c r="AE221" s="132"/>
      <c r="AF221" s="132"/>
      <c r="AG221" s="132"/>
      <c r="AH221" s="132"/>
      <c r="AI221" s="132"/>
      <c r="AJ221" s="132"/>
      <c r="AK221" s="132"/>
      <c r="AL221" s="132"/>
      <c r="AM221" s="132"/>
    </row>
    <row r="222" spans="1:39" ht="15.75" customHeight="1">
      <c r="A222" s="132"/>
      <c r="B222" s="132"/>
      <c r="C222" s="132"/>
      <c r="D222" s="132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  <c r="Z222" s="132"/>
      <c r="AA222" s="132"/>
      <c r="AB222" s="132"/>
      <c r="AC222" s="132"/>
      <c r="AD222" s="132"/>
      <c r="AE222" s="132"/>
      <c r="AF222" s="132"/>
      <c r="AG222" s="132"/>
      <c r="AH222" s="132"/>
      <c r="AI222" s="132"/>
      <c r="AJ222" s="132"/>
      <c r="AK222" s="132"/>
      <c r="AL222" s="132"/>
      <c r="AM222" s="132"/>
    </row>
    <row r="223" spans="1:39" ht="15.75" customHeight="1">
      <c r="A223" s="132"/>
      <c r="B223" s="132"/>
      <c r="C223" s="132"/>
      <c r="D223" s="132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2"/>
      <c r="AA223" s="132"/>
      <c r="AB223" s="132"/>
      <c r="AC223" s="132"/>
      <c r="AD223" s="132"/>
      <c r="AE223" s="132"/>
      <c r="AF223" s="132"/>
      <c r="AG223" s="132"/>
      <c r="AH223" s="132"/>
      <c r="AI223" s="132"/>
      <c r="AJ223" s="132"/>
      <c r="AK223" s="132"/>
      <c r="AL223" s="132"/>
      <c r="AM223" s="132"/>
    </row>
    <row r="224" spans="1:39" ht="15.75" customHeight="1">
      <c r="A224" s="132"/>
      <c r="B224" s="132"/>
      <c r="C224" s="132"/>
      <c r="D224" s="132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2"/>
      <c r="AA224" s="132"/>
      <c r="AB224" s="132"/>
      <c r="AC224" s="132"/>
      <c r="AD224" s="132"/>
      <c r="AE224" s="132"/>
      <c r="AF224" s="132"/>
      <c r="AG224" s="132"/>
      <c r="AH224" s="132"/>
      <c r="AI224" s="132"/>
      <c r="AJ224" s="132"/>
      <c r="AK224" s="132"/>
      <c r="AL224" s="132"/>
      <c r="AM224" s="132"/>
    </row>
    <row r="225" spans="1:39" ht="15.75" customHeight="1">
      <c r="A225" s="132"/>
      <c r="B225" s="132"/>
      <c r="C225" s="132"/>
      <c r="D225" s="132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2"/>
      <c r="AA225" s="132"/>
      <c r="AB225" s="132"/>
      <c r="AC225" s="132"/>
      <c r="AD225" s="132"/>
      <c r="AE225" s="132"/>
      <c r="AF225" s="132"/>
      <c r="AG225" s="132"/>
      <c r="AH225" s="132"/>
      <c r="AI225" s="132"/>
      <c r="AJ225" s="132"/>
      <c r="AK225" s="132"/>
      <c r="AL225" s="132"/>
      <c r="AM225" s="132"/>
    </row>
    <row r="226" spans="1:39" ht="15.75" customHeight="1">
      <c r="A226" s="132"/>
      <c r="B226" s="132"/>
      <c r="C226" s="132"/>
      <c r="D226" s="132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  <c r="Z226" s="132"/>
      <c r="AA226" s="132"/>
      <c r="AB226" s="132"/>
      <c r="AC226" s="132"/>
      <c r="AD226" s="132"/>
      <c r="AE226" s="132"/>
      <c r="AF226" s="132"/>
      <c r="AG226" s="132"/>
      <c r="AH226" s="132"/>
      <c r="AI226" s="132"/>
      <c r="AJ226" s="132"/>
      <c r="AK226" s="132"/>
      <c r="AL226" s="132"/>
      <c r="AM226" s="132"/>
    </row>
    <row r="227" spans="1:39" ht="15.75" customHeight="1">
      <c r="A227" s="132"/>
      <c r="B227" s="132"/>
      <c r="C227" s="132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  <c r="Z227" s="132"/>
      <c r="AA227" s="132"/>
      <c r="AB227" s="132"/>
      <c r="AC227" s="132"/>
      <c r="AD227" s="132"/>
      <c r="AE227" s="132"/>
      <c r="AF227" s="132"/>
      <c r="AG227" s="132"/>
      <c r="AH227" s="132"/>
      <c r="AI227" s="132"/>
      <c r="AJ227" s="132"/>
      <c r="AK227" s="132"/>
      <c r="AL227" s="132"/>
      <c r="AM227" s="132"/>
    </row>
    <row r="228" spans="1:39" ht="15.75" customHeight="1">
      <c r="A228" s="132"/>
      <c r="B228" s="132"/>
      <c r="C228" s="132"/>
      <c r="D228" s="132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  <c r="Z228" s="132"/>
      <c r="AA228" s="132"/>
      <c r="AB228" s="132"/>
      <c r="AC228" s="132"/>
      <c r="AD228" s="132"/>
      <c r="AE228" s="132"/>
      <c r="AF228" s="132"/>
      <c r="AG228" s="132"/>
      <c r="AH228" s="132"/>
      <c r="AI228" s="132"/>
      <c r="AJ228" s="132"/>
      <c r="AK228" s="132"/>
      <c r="AL228" s="132"/>
      <c r="AM228" s="132"/>
    </row>
    <row r="229" spans="1:39" ht="15.75" customHeight="1">
      <c r="A229" s="132"/>
      <c r="B229" s="132"/>
      <c r="C229" s="132"/>
      <c r="D229" s="132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  <c r="AA229" s="132"/>
      <c r="AB229" s="132"/>
      <c r="AC229" s="132"/>
      <c r="AD229" s="132"/>
      <c r="AE229" s="132"/>
      <c r="AF229" s="132"/>
      <c r="AG229" s="132"/>
      <c r="AH229" s="132"/>
      <c r="AI229" s="132"/>
      <c r="AJ229" s="132"/>
      <c r="AK229" s="132"/>
      <c r="AL229" s="132"/>
      <c r="AM229" s="132"/>
    </row>
    <row r="230" spans="1:39" ht="15.75" customHeight="1">
      <c r="A230" s="132"/>
      <c r="B230" s="132"/>
      <c r="C230" s="132"/>
      <c r="D230" s="132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2"/>
      <c r="AA230" s="132"/>
      <c r="AB230" s="132"/>
      <c r="AC230" s="132"/>
      <c r="AD230" s="132"/>
      <c r="AE230" s="132"/>
      <c r="AF230" s="132"/>
      <c r="AG230" s="132"/>
      <c r="AH230" s="132"/>
      <c r="AI230" s="132"/>
      <c r="AJ230" s="132"/>
      <c r="AK230" s="132"/>
      <c r="AL230" s="132"/>
      <c r="AM230" s="132"/>
    </row>
    <row r="231" spans="1:39" ht="15.75" customHeight="1">
      <c r="A231" s="132"/>
      <c r="B231" s="132"/>
      <c r="C231" s="132"/>
      <c r="D231" s="132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  <c r="Z231" s="132"/>
      <c r="AA231" s="132"/>
      <c r="AB231" s="132"/>
      <c r="AC231" s="132"/>
      <c r="AD231" s="132"/>
      <c r="AE231" s="132"/>
      <c r="AF231" s="132"/>
      <c r="AG231" s="132"/>
      <c r="AH231" s="132"/>
      <c r="AI231" s="132"/>
      <c r="AJ231" s="132"/>
      <c r="AK231" s="132"/>
      <c r="AL231" s="132"/>
      <c r="AM231" s="132"/>
    </row>
    <row r="232" spans="1:39" ht="15.75" customHeight="1">
      <c r="A232" s="132"/>
      <c r="B232" s="132"/>
      <c r="C232" s="132"/>
      <c r="D232" s="132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  <c r="Z232" s="132"/>
      <c r="AA232" s="132"/>
      <c r="AB232" s="132"/>
      <c r="AC232" s="132"/>
      <c r="AD232" s="132"/>
      <c r="AE232" s="132"/>
      <c r="AF232" s="132"/>
      <c r="AG232" s="132"/>
      <c r="AH232" s="132"/>
      <c r="AI232" s="132"/>
      <c r="AJ232" s="132"/>
      <c r="AK232" s="132"/>
      <c r="AL232" s="132"/>
      <c r="AM232" s="132"/>
    </row>
    <row r="233" spans="1:39" ht="15.75" customHeight="1">
      <c r="A233" s="132"/>
      <c r="B233" s="132"/>
      <c r="C233" s="132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  <c r="Z233" s="132"/>
      <c r="AA233" s="132"/>
      <c r="AB233" s="132"/>
      <c r="AC233" s="132"/>
      <c r="AD233" s="132"/>
      <c r="AE233" s="132"/>
      <c r="AF233" s="132"/>
      <c r="AG233" s="132"/>
      <c r="AH233" s="132"/>
      <c r="AI233" s="132"/>
      <c r="AJ233" s="132"/>
      <c r="AK233" s="132"/>
      <c r="AL233" s="132"/>
      <c r="AM233" s="132"/>
    </row>
    <row r="234" spans="1:39" ht="15.75" customHeight="1"/>
    <row r="235" spans="1:39" ht="15.75" customHeight="1"/>
    <row r="236" spans="1:39" ht="15.75" customHeight="1"/>
    <row r="237" spans="1:39" ht="15.75" customHeight="1"/>
    <row r="238" spans="1:39" ht="15.75" customHeight="1"/>
    <row r="239" spans="1:39" ht="15.75" customHeight="1"/>
    <row r="240" spans="1:3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7">
    <mergeCell ref="A1:N1"/>
    <mergeCell ref="O1:AB1"/>
    <mergeCell ref="AC1:AN1"/>
    <mergeCell ref="A2:N2"/>
    <mergeCell ref="O2:AB2"/>
    <mergeCell ref="AC2:AN2"/>
    <mergeCell ref="A3:N3"/>
    <mergeCell ref="O3:AB3"/>
    <mergeCell ref="AC3:AN3"/>
    <mergeCell ref="A4:N4"/>
    <mergeCell ref="O4:AB4"/>
    <mergeCell ref="AC4:AN4"/>
    <mergeCell ref="C5:H5"/>
    <mergeCell ref="I5:N5"/>
    <mergeCell ref="Q5:V5"/>
    <mergeCell ref="W5:AB5"/>
    <mergeCell ref="AE5:AH5"/>
  </mergeCells>
  <dataValidations disablePrompts="1" count="1">
    <dataValidation allowBlank="1" showInputMessage="1" showErrorMessage="1" promptTitle="NAME" prompt="ENTER NAME IN CAPITAL LETTERS" sqref="B9 P9 AD9 B22:B33 P22:P33 AD22:AD33"/>
  </dataValidations>
  <pageMargins left="0.31" right="0.7" top="0.39" bottom="0.33" header="0.3" footer="0.3"/>
  <pageSetup paperSize="9" scale="99" orientation="landscape"/>
  <colBreaks count="2" manualBreakCount="2">
    <brk id="14" max="1048575" man="1"/>
    <brk id="2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8"/>
  <sheetViews>
    <sheetView view="pageBreakPreview" topLeftCell="A52" zoomScale="95" zoomScaleNormal="80" workbookViewId="0">
      <selection activeCell="C53" sqref="C53:E56"/>
    </sheetView>
  </sheetViews>
  <sheetFormatPr defaultColWidth="14.42578125" defaultRowHeight="24.95" customHeight="1"/>
  <cols>
    <col min="1" max="1" width="22.7109375" style="27" customWidth="1"/>
    <col min="2" max="2" width="22.28515625" style="27" customWidth="1"/>
    <col min="3" max="3" width="22.5703125" style="27" customWidth="1"/>
    <col min="4" max="4" width="23.140625" style="27" customWidth="1"/>
    <col min="5" max="5" width="17.5703125" style="27" customWidth="1"/>
    <col min="6" max="6" width="18.140625" style="27" customWidth="1"/>
    <col min="7" max="7" width="17" style="28" customWidth="1"/>
    <col min="8" max="8" width="20.5703125" style="27" customWidth="1"/>
    <col min="9" max="16384" width="14.42578125" style="27"/>
  </cols>
  <sheetData>
    <row r="1" spans="1:9" ht="24.95" customHeight="1">
      <c r="A1" s="706" t="s">
        <v>82</v>
      </c>
      <c r="B1" s="722"/>
      <c r="C1" s="722"/>
      <c r="D1" s="722"/>
      <c r="E1" s="722"/>
      <c r="F1" s="722"/>
      <c r="G1" s="722"/>
      <c r="H1" s="723"/>
      <c r="I1" s="95"/>
    </row>
    <row r="2" spans="1:9" ht="24.95" customHeight="1">
      <c r="A2" s="704" t="s">
        <v>42</v>
      </c>
      <c r="B2" s="680"/>
      <c r="C2" s="680"/>
      <c r="D2" s="680"/>
      <c r="E2" s="680"/>
      <c r="F2" s="680"/>
      <c r="G2" s="680"/>
      <c r="H2" s="682"/>
      <c r="I2" s="95"/>
    </row>
    <row r="3" spans="1:9" ht="24.95" customHeight="1">
      <c r="A3" s="704" t="s">
        <v>43</v>
      </c>
      <c r="B3" s="680"/>
      <c r="C3" s="680"/>
      <c r="D3" s="680"/>
      <c r="E3" s="680"/>
      <c r="F3" s="680"/>
      <c r="G3" s="680"/>
      <c r="H3" s="682"/>
      <c r="I3" s="95"/>
    </row>
    <row r="4" spans="1:9" ht="24.95" customHeight="1">
      <c r="A4" s="704" t="s">
        <v>83</v>
      </c>
      <c r="B4" s="680"/>
      <c r="C4" s="680"/>
      <c r="D4" s="680"/>
      <c r="E4" s="680"/>
      <c r="F4" s="680"/>
      <c r="G4" s="680"/>
      <c r="H4" s="682"/>
      <c r="I4" s="95"/>
    </row>
    <row r="5" spans="1:9" ht="24.95" customHeight="1">
      <c r="A5" s="704" t="s">
        <v>84</v>
      </c>
      <c r="B5" s="680"/>
      <c r="C5" s="680"/>
      <c r="D5" s="680"/>
      <c r="E5" s="680"/>
      <c r="F5" s="680"/>
      <c r="G5" s="680"/>
      <c r="H5" s="682"/>
      <c r="I5" s="95"/>
    </row>
    <row r="6" spans="1:9" ht="24.95" customHeight="1">
      <c r="A6" s="30" t="s">
        <v>47</v>
      </c>
      <c r="B6" s="31"/>
      <c r="C6" s="679">
        <v>1</v>
      </c>
      <c r="D6" s="680"/>
      <c r="E6" s="680"/>
      <c r="F6" s="31"/>
      <c r="G6" s="681"/>
      <c r="H6" s="682"/>
      <c r="I6" s="95"/>
    </row>
    <row r="7" spans="1:9" ht="24.95" customHeight="1">
      <c r="A7" s="30" t="s">
        <v>4</v>
      </c>
      <c r="B7" s="31"/>
      <c r="C7" s="679" t="s">
        <v>13</v>
      </c>
      <c r="D7" s="680"/>
      <c r="E7" s="680"/>
      <c r="F7" s="32" t="s">
        <v>85</v>
      </c>
      <c r="G7" s="681">
        <v>1</v>
      </c>
      <c r="H7" s="682"/>
      <c r="I7" s="95"/>
    </row>
    <row r="8" spans="1:9" ht="24.95" customHeight="1">
      <c r="A8" s="30" t="s">
        <v>86</v>
      </c>
      <c r="B8" s="33"/>
      <c r="C8" s="679" t="s">
        <v>87</v>
      </c>
      <c r="D8" s="680"/>
      <c r="E8" s="680"/>
      <c r="F8" s="31"/>
      <c r="G8" s="681"/>
      <c r="H8" s="682"/>
      <c r="I8" s="95"/>
    </row>
    <row r="9" spans="1:9" ht="24.95" customHeight="1">
      <c r="A9" s="30" t="s">
        <v>88</v>
      </c>
      <c r="B9" s="31"/>
      <c r="C9" s="679" t="s">
        <v>89</v>
      </c>
      <c r="D9" s="680"/>
      <c r="E9" s="680"/>
      <c r="F9" s="31" t="s">
        <v>53</v>
      </c>
      <c r="G9" s="681">
        <v>1457</v>
      </c>
      <c r="H9" s="682"/>
      <c r="I9" s="95"/>
    </row>
    <row r="10" spans="1:9" ht="24.95" customHeight="1">
      <c r="A10" s="683" t="s">
        <v>90</v>
      </c>
      <c r="B10" s="687"/>
      <c r="C10" s="687"/>
      <c r="D10" s="687"/>
      <c r="E10" s="687"/>
      <c r="F10" s="687"/>
      <c r="G10" s="687"/>
      <c r="H10" s="688"/>
      <c r="I10" s="95"/>
    </row>
    <row r="11" spans="1:9" ht="24.95" customHeight="1">
      <c r="A11" s="683" t="s">
        <v>62</v>
      </c>
      <c r="B11" s="687"/>
      <c r="C11" s="687"/>
      <c r="D11" s="687"/>
      <c r="E11" s="687"/>
      <c r="F11" s="687"/>
      <c r="G11" s="687"/>
      <c r="H11" s="688"/>
      <c r="I11" s="95"/>
    </row>
    <row r="12" spans="1:9" ht="24.95" customHeight="1">
      <c r="A12" s="674" t="s">
        <v>54</v>
      </c>
      <c r="B12" s="692" t="s">
        <v>55</v>
      </c>
      <c r="C12" s="695" t="s">
        <v>67</v>
      </c>
      <c r="D12" s="695" t="s">
        <v>91</v>
      </c>
      <c r="E12" s="695" t="s">
        <v>69</v>
      </c>
      <c r="F12" s="695" t="s">
        <v>70</v>
      </c>
      <c r="G12" s="698" t="s">
        <v>71</v>
      </c>
      <c r="H12" s="701" t="s">
        <v>12</v>
      </c>
      <c r="I12" s="95"/>
    </row>
    <row r="13" spans="1:9" ht="24.95" customHeight="1">
      <c r="A13" s="675"/>
      <c r="B13" s="693"/>
      <c r="C13" s="696"/>
      <c r="D13" s="696"/>
      <c r="E13" s="696"/>
      <c r="F13" s="696"/>
      <c r="G13" s="699"/>
      <c r="H13" s="702"/>
      <c r="I13" s="95"/>
    </row>
    <row r="14" spans="1:9" ht="24.95" customHeight="1">
      <c r="A14" s="676"/>
      <c r="B14" s="694"/>
      <c r="C14" s="697"/>
      <c r="D14" s="697"/>
      <c r="E14" s="697"/>
      <c r="F14" s="697"/>
      <c r="G14" s="700"/>
      <c r="H14" s="703"/>
      <c r="I14" s="95"/>
    </row>
    <row r="15" spans="1:9" ht="24.95" customHeight="1">
      <c r="A15" s="34">
        <v>1</v>
      </c>
      <c r="B15" s="35" t="s">
        <v>5</v>
      </c>
      <c r="C15" s="36" t="s">
        <v>92</v>
      </c>
      <c r="D15" s="36" t="s">
        <v>79</v>
      </c>
      <c r="E15" s="37" t="s">
        <v>79</v>
      </c>
      <c r="F15" s="36" t="s">
        <v>93</v>
      </c>
      <c r="G15" s="38">
        <f>C15+D15+E15+F15</f>
        <v>96.5</v>
      </c>
      <c r="H15" s="39" t="str">
        <f>IF(G15&gt;=91,"A1",IF(G15&gt;=81,"A2",IF(G15&gt;=71,"B1",IF(G15&gt;=61,"B2",IF(G15&gt;=51,"C1",IF(G15&gt;=41,"C2",IF(G15&gt;=33,"D","E")))))))</f>
        <v>A1</v>
      </c>
      <c r="I15" s="95"/>
    </row>
    <row r="16" spans="1:9" ht="24.95" customHeight="1">
      <c r="A16" s="34">
        <v>2</v>
      </c>
      <c r="B16" s="35" t="s">
        <v>6</v>
      </c>
      <c r="C16" s="40">
        <v>10</v>
      </c>
      <c r="D16" s="36" t="s">
        <v>79</v>
      </c>
      <c r="E16" s="37" t="s">
        <v>79</v>
      </c>
      <c r="F16" s="41">
        <v>73</v>
      </c>
      <c r="G16" s="38">
        <f t="shared" ref="G16:G18" si="0">C16+D16+E16+F16</f>
        <v>93</v>
      </c>
      <c r="H16" s="39" t="str">
        <f>IF(G16&gt;=91,"A1",IF(G16&gt;=81,"A2",IF(G16&gt;=71,"B1",IF(G16&gt;=61,"B2",IF(G16&gt;=51,"C1",IF(G16&gt;=41,"C2",IF(G16&gt;=33,"D","E")))))))</f>
        <v>A1</v>
      </c>
      <c r="I16" s="95"/>
    </row>
    <row r="17" spans="1:9" ht="24.95" customHeight="1">
      <c r="A17" s="34">
        <v>3</v>
      </c>
      <c r="B17" s="35" t="s">
        <v>7</v>
      </c>
      <c r="C17" s="41">
        <v>9.75</v>
      </c>
      <c r="D17" s="36" t="s">
        <v>79</v>
      </c>
      <c r="E17" s="37" t="s">
        <v>79</v>
      </c>
      <c r="F17" s="41">
        <v>79</v>
      </c>
      <c r="G17" s="38">
        <f t="shared" si="0"/>
        <v>98.75</v>
      </c>
      <c r="H17" s="39" t="str">
        <f>IF(G17&gt;=91,"A1",IF(G17&gt;=81,"A2",IF(G17&gt;=71,"B1",IF(G17&gt;=61,"B2",IF(G17&gt;=51,"C1",IF(G17&gt;=41,"C2",IF(G17&gt;=33,"D","E")))))))</f>
        <v>A1</v>
      </c>
      <c r="I17" s="95"/>
    </row>
    <row r="18" spans="1:9" ht="24.95" customHeight="1">
      <c r="A18" s="34">
        <v>4</v>
      </c>
      <c r="B18" s="35" t="s">
        <v>8</v>
      </c>
      <c r="C18" s="41">
        <v>10</v>
      </c>
      <c r="D18" s="36" t="s">
        <v>79</v>
      </c>
      <c r="E18" s="37" t="s">
        <v>79</v>
      </c>
      <c r="F18" s="41">
        <v>78</v>
      </c>
      <c r="G18" s="38">
        <f t="shared" si="0"/>
        <v>98</v>
      </c>
      <c r="H18" s="39" t="str">
        <f>IF(G18&gt;=91,"A1",IF(G18&gt;=81,"A2",IF(G18&gt;=71,"B1",IF(G18&gt;=61,"B2",IF(G18&gt;=51,"C1",IF(G18&gt;=41,"C2",IF(G18&gt;=33,"D","E")))))))</f>
        <v>A1</v>
      </c>
      <c r="I18" s="95"/>
    </row>
    <row r="19" spans="1:9" ht="24.95" customHeight="1">
      <c r="A19" s="34">
        <v>5</v>
      </c>
      <c r="B19" s="42" t="s">
        <v>94</v>
      </c>
      <c r="C19" s="41"/>
      <c r="D19" s="36"/>
      <c r="E19" s="37"/>
      <c r="F19" s="29"/>
      <c r="G19" s="38">
        <v>49</v>
      </c>
      <c r="H19" s="39"/>
      <c r="I19" s="95"/>
    </row>
    <row r="20" spans="1:9" ht="24.95" customHeight="1">
      <c r="A20" s="34">
        <v>6</v>
      </c>
      <c r="B20" s="43" t="s">
        <v>95</v>
      </c>
      <c r="C20" s="44"/>
      <c r="D20" s="44"/>
      <c r="E20" s="44"/>
      <c r="F20" s="45" t="s">
        <v>96</v>
      </c>
      <c r="G20" s="38"/>
      <c r="H20" s="39"/>
      <c r="I20" s="95"/>
    </row>
    <row r="21" spans="1:9" ht="24.95" customHeight="1">
      <c r="A21" s="34">
        <v>7</v>
      </c>
      <c r="B21" s="43" t="s">
        <v>97</v>
      </c>
      <c r="C21" s="44"/>
      <c r="D21" s="44"/>
      <c r="E21" s="44"/>
      <c r="F21" s="45" t="s">
        <v>96</v>
      </c>
      <c r="G21" s="38"/>
      <c r="H21" s="39"/>
      <c r="I21" s="95"/>
    </row>
    <row r="22" spans="1:9" ht="24.95" customHeight="1">
      <c r="A22" s="46" t="s">
        <v>10</v>
      </c>
      <c r="B22" s="43"/>
      <c r="C22" s="44"/>
      <c r="D22" s="44"/>
      <c r="E22" s="44"/>
      <c r="F22" s="45"/>
      <c r="G22" s="38">
        <f>SUM(G15:G21)</f>
        <v>435.25</v>
      </c>
      <c r="H22" s="39"/>
      <c r="I22" s="95"/>
    </row>
    <row r="23" spans="1:9" ht="24.95" customHeight="1">
      <c r="A23" s="46" t="s">
        <v>98</v>
      </c>
      <c r="B23" s="43"/>
      <c r="C23" s="44"/>
      <c r="D23" s="44"/>
      <c r="E23" s="44"/>
      <c r="F23" s="45"/>
      <c r="G23" s="38">
        <f>(G22/450)*100</f>
        <v>96.722222222222214</v>
      </c>
      <c r="H23" s="39" t="str">
        <f>IF(G23&gt;=91,"A1",IF(G23&gt;=81,"A2",IF(G23&gt;=71,"B1",IF(G23&gt;=61,"B2",IF(G23&gt;=51,"C1",IF(G23&gt;=41,"C2",IF(G23&gt;=33,"D","E")))))))</f>
        <v>A1</v>
      </c>
      <c r="I23" s="95"/>
    </row>
    <row r="24" spans="1:9" ht="24.95" customHeight="1">
      <c r="A24" s="727" t="s">
        <v>99</v>
      </c>
      <c r="B24" s="728"/>
      <c r="C24" s="728"/>
      <c r="D24" s="728"/>
      <c r="E24" s="728"/>
      <c r="F24" s="728"/>
      <c r="G24" s="728"/>
      <c r="H24" s="729"/>
      <c r="I24" s="95"/>
    </row>
    <row r="25" spans="1:9" s="26" customFormat="1" ht="18">
      <c r="A25" s="689" t="s">
        <v>100</v>
      </c>
      <c r="B25" s="690"/>
      <c r="C25" s="690"/>
      <c r="D25" s="690"/>
      <c r="E25" s="690"/>
      <c r="F25" s="690"/>
      <c r="G25" s="690"/>
      <c r="H25" s="691"/>
    </row>
    <row r="26" spans="1:9" s="26" customFormat="1" ht="18">
      <c r="A26" s="667" t="s">
        <v>101</v>
      </c>
      <c r="B26" s="668"/>
      <c r="C26" s="668"/>
      <c r="D26" s="668"/>
      <c r="E26" s="668"/>
      <c r="F26" s="668"/>
      <c r="G26" s="668"/>
      <c r="H26" s="669"/>
    </row>
    <row r="27" spans="1:9" s="26" customFormat="1" ht="18">
      <c r="A27" s="667" t="s">
        <v>102</v>
      </c>
      <c r="B27" s="668"/>
      <c r="C27" s="668"/>
      <c r="D27" s="668"/>
      <c r="E27" s="668"/>
      <c r="F27" s="49"/>
      <c r="G27" s="50" t="s">
        <v>103</v>
      </c>
      <c r="H27" s="48"/>
    </row>
    <row r="28" spans="1:9" s="26" customFormat="1" ht="18">
      <c r="A28" s="51" t="s">
        <v>104</v>
      </c>
      <c r="B28" s="52"/>
      <c r="C28" s="52"/>
      <c r="D28" s="52"/>
      <c r="E28" s="53"/>
      <c r="F28" s="54"/>
      <c r="G28" s="55" t="s">
        <v>105</v>
      </c>
      <c r="H28" s="56"/>
    </row>
    <row r="29" spans="1:9" s="26" customFormat="1" ht="18">
      <c r="A29" s="667" t="s">
        <v>106</v>
      </c>
      <c r="B29" s="668"/>
      <c r="C29" s="668"/>
      <c r="D29" s="668"/>
      <c r="E29" s="668"/>
      <c r="F29" s="668"/>
      <c r="G29" s="668"/>
      <c r="H29" s="669"/>
    </row>
    <row r="30" spans="1:9" s="26" customFormat="1" ht="18">
      <c r="A30" s="667" t="s">
        <v>102</v>
      </c>
      <c r="B30" s="668"/>
      <c r="C30" s="668"/>
      <c r="D30" s="668"/>
      <c r="E30" s="668"/>
      <c r="F30" s="49"/>
      <c r="G30" s="50" t="s">
        <v>103</v>
      </c>
      <c r="H30" s="48"/>
    </row>
    <row r="31" spans="1:9" s="26" customFormat="1" ht="18">
      <c r="A31" s="57" t="s">
        <v>107</v>
      </c>
      <c r="B31" s="58"/>
      <c r="C31" s="58"/>
      <c r="D31" s="58"/>
      <c r="E31" s="59"/>
      <c r="F31" s="60"/>
      <c r="G31" s="61" t="s">
        <v>108</v>
      </c>
      <c r="H31" s="62"/>
    </row>
    <row r="32" spans="1:9" s="26" customFormat="1" ht="18">
      <c r="A32" s="57" t="s">
        <v>109</v>
      </c>
      <c r="B32" s="58"/>
      <c r="C32" s="58"/>
      <c r="D32" s="58"/>
      <c r="E32" s="59"/>
      <c r="F32" s="60"/>
      <c r="G32" s="55" t="s">
        <v>105</v>
      </c>
      <c r="H32" s="56"/>
    </row>
    <row r="33" spans="1:9" s="26" customFormat="1" ht="18">
      <c r="A33" s="57" t="s">
        <v>110</v>
      </c>
      <c r="B33" s="58"/>
      <c r="C33" s="58"/>
      <c r="D33" s="58"/>
      <c r="E33" s="59"/>
      <c r="F33" s="58"/>
      <c r="G33" s="63" t="s">
        <v>105</v>
      </c>
      <c r="H33" s="64"/>
    </row>
    <row r="34" spans="1:9" s="26" customFormat="1" ht="18">
      <c r="A34" s="57" t="s">
        <v>111</v>
      </c>
      <c r="B34" s="58"/>
      <c r="C34" s="58"/>
      <c r="D34" s="58"/>
      <c r="E34" s="59"/>
      <c r="F34" s="58"/>
      <c r="G34" s="63" t="s">
        <v>105</v>
      </c>
      <c r="H34" s="64"/>
    </row>
    <row r="35" spans="1:9" s="26" customFormat="1" ht="18">
      <c r="A35" s="667" t="s">
        <v>112</v>
      </c>
      <c r="B35" s="668"/>
      <c r="C35" s="668"/>
      <c r="D35" s="668"/>
      <c r="E35" s="668"/>
      <c r="F35" s="668"/>
      <c r="G35" s="668"/>
      <c r="H35" s="669"/>
    </row>
    <row r="36" spans="1:9" s="26" customFormat="1" ht="18">
      <c r="A36" s="667" t="s">
        <v>102</v>
      </c>
      <c r="B36" s="668"/>
      <c r="C36" s="668"/>
      <c r="D36" s="668"/>
      <c r="E36" s="668"/>
      <c r="F36" s="65"/>
      <c r="G36" s="66"/>
      <c r="H36" s="67"/>
    </row>
    <row r="37" spans="1:9" s="26" customFormat="1" ht="18">
      <c r="A37" s="51" t="s">
        <v>113</v>
      </c>
      <c r="B37" s="68"/>
      <c r="C37" s="47" t="s">
        <v>114</v>
      </c>
      <c r="D37" s="47"/>
      <c r="E37" s="69"/>
      <c r="F37" s="47"/>
      <c r="G37" s="70"/>
      <c r="H37" s="48"/>
    </row>
    <row r="38" spans="1:9" s="26" customFormat="1" ht="18">
      <c r="A38" s="71" t="s">
        <v>115</v>
      </c>
      <c r="B38" s="72"/>
      <c r="C38" s="73"/>
      <c r="D38" s="73"/>
      <c r="E38" s="74"/>
      <c r="F38" s="73"/>
      <c r="G38" s="63"/>
      <c r="H38" s="64"/>
    </row>
    <row r="39" spans="1:9" s="26" customFormat="1" ht="18">
      <c r="A39" s="667" t="s">
        <v>116</v>
      </c>
      <c r="B39" s="668"/>
      <c r="C39" s="668"/>
      <c r="D39" s="668"/>
      <c r="E39" s="670"/>
      <c r="F39" s="75"/>
      <c r="G39" s="61" t="s">
        <v>117</v>
      </c>
      <c r="H39" s="76"/>
    </row>
    <row r="40" spans="1:9" s="26" customFormat="1" ht="18">
      <c r="A40" s="77" t="s">
        <v>118</v>
      </c>
      <c r="B40" s="78" t="s">
        <v>12</v>
      </c>
      <c r="C40" s="78" t="s">
        <v>118</v>
      </c>
      <c r="D40" s="78" t="s">
        <v>12</v>
      </c>
      <c r="E40" s="79"/>
      <c r="F40" s="78" t="s">
        <v>119</v>
      </c>
      <c r="G40" s="61"/>
      <c r="H40" s="80" t="s">
        <v>12</v>
      </c>
    </row>
    <row r="41" spans="1:9" s="26" customFormat="1" ht="18">
      <c r="A41" s="81" t="s">
        <v>120</v>
      </c>
      <c r="B41" s="78" t="s">
        <v>121</v>
      </c>
      <c r="C41" s="82" t="s">
        <v>122</v>
      </c>
      <c r="D41" s="82" t="s">
        <v>123</v>
      </c>
      <c r="E41" s="79"/>
      <c r="F41" s="82">
        <v>3</v>
      </c>
      <c r="G41" s="83"/>
      <c r="H41" s="84" t="s">
        <v>105</v>
      </c>
    </row>
    <row r="42" spans="1:9" s="26" customFormat="1" ht="18">
      <c r="A42" s="81" t="s">
        <v>124</v>
      </c>
      <c r="B42" s="78" t="s">
        <v>125</v>
      </c>
      <c r="C42" s="82" t="s">
        <v>126</v>
      </c>
      <c r="D42" s="82" t="s">
        <v>127</v>
      </c>
      <c r="E42" s="79"/>
      <c r="F42" s="82">
        <v>2</v>
      </c>
      <c r="G42" s="83"/>
      <c r="H42" s="84" t="s">
        <v>108</v>
      </c>
    </row>
    <row r="43" spans="1:9" s="26" customFormat="1" ht="18">
      <c r="A43" s="81" t="s">
        <v>128</v>
      </c>
      <c r="B43" s="78" t="s">
        <v>129</v>
      </c>
      <c r="C43" s="82" t="s">
        <v>130</v>
      </c>
      <c r="D43" s="82" t="s">
        <v>131</v>
      </c>
      <c r="E43" s="79"/>
      <c r="F43" s="82">
        <v>1</v>
      </c>
      <c r="G43" s="83"/>
      <c r="H43" s="84" t="s">
        <v>132</v>
      </c>
    </row>
    <row r="44" spans="1:9" s="26" customFormat="1" ht="18">
      <c r="A44" s="81" t="s">
        <v>133</v>
      </c>
      <c r="B44" s="78" t="s">
        <v>134</v>
      </c>
      <c r="C44" s="85" t="s">
        <v>135</v>
      </c>
      <c r="D44" s="85" t="s">
        <v>136</v>
      </c>
      <c r="E44" s="86"/>
      <c r="F44" s="87"/>
      <c r="G44" s="88"/>
      <c r="H44" s="89"/>
    </row>
    <row r="45" spans="1:9" s="26" customFormat="1" ht="60" customHeight="1">
      <c r="A45" s="90" t="s">
        <v>137</v>
      </c>
      <c r="B45" s="91"/>
      <c r="C45" s="671" t="s">
        <v>138</v>
      </c>
      <c r="D45" s="672"/>
      <c r="E45" s="673"/>
      <c r="F45" s="92"/>
      <c r="G45" s="93" t="s">
        <v>139</v>
      </c>
      <c r="H45" s="94"/>
    </row>
    <row r="46" spans="1:9" ht="18">
      <c r="A46" s="95"/>
      <c r="B46" s="95"/>
      <c r="C46" s="95"/>
      <c r="D46" s="95"/>
      <c r="E46" s="95"/>
      <c r="F46" s="95"/>
      <c r="G46" s="96"/>
      <c r="H46" s="97"/>
      <c r="I46" s="95"/>
    </row>
    <row r="47" spans="1:9" ht="18">
      <c r="A47" s="95"/>
      <c r="B47" s="95"/>
      <c r="C47" s="95"/>
      <c r="D47" s="95"/>
      <c r="E47" s="95"/>
      <c r="F47" s="95"/>
      <c r="G47" s="96"/>
      <c r="H47" s="97"/>
      <c r="I47" s="95"/>
    </row>
    <row r="48" spans="1:9" ht="18">
      <c r="A48" s="706" t="s">
        <v>82</v>
      </c>
      <c r="B48" s="707"/>
      <c r="C48" s="707"/>
      <c r="D48" s="707"/>
      <c r="E48" s="707"/>
      <c r="F48" s="707"/>
      <c r="G48" s="707"/>
      <c r="H48" s="708"/>
      <c r="I48" s="95"/>
    </row>
    <row r="49" spans="1:9" ht="18">
      <c r="A49" s="704" t="s">
        <v>42</v>
      </c>
      <c r="B49" s="681"/>
      <c r="C49" s="681"/>
      <c r="D49" s="681"/>
      <c r="E49" s="681"/>
      <c r="F49" s="681"/>
      <c r="G49" s="681"/>
      <c r="H49" s="705"/>
      <c r="I49" s="95"/>
    </row>
    <row r="50" spans="1:9" ht="18">
      <c r="A50" s="704" t="s">
        <v>43</v>
      </c>
      <c r="B50" s="681"/>
      <c r="C50" s="681"/>
      <c r="D50" s="681"/>
      <c r="E50" s="681"/>
      <c r="F50" s="681"/>
      <c r="G50" s="681"/>
      <c r="H50" s="705"/>
      <c r="I50" s="95"/>
    </row>
    <row r="51" spans="1:9" ht="18">
      <c r="A51" s="704" t="s">
        <v>83</v>
      </c>
      <c r="B51" s="681"/>
      <c r="C51" s="681"/>
      <c r="D51" s="681"/>
      <c r="E51" s="681"/>
      <c r="F51" s="681"/>
      <c r="G51" s="681"/>
      <c r="H51" s="705"/>
      <c r="I51" s="95"/>
    </row>
    <row r="52" spans="1:9" ht="18">
      <c r="A52" s="704" t="s">
        <v>84</v>
      </c>
      <c r="B52" s="681"/>
      <c r="C52" s="681"/>
      <c r="D52" s="681"/>
      <c r="E52" s="681"/>
      <c r="F52" s="681"/>
      <c r="G52" s="681"/>
      <c r="H52" s="705"/>
      <c r="I52" s="95"/>
    </row>
    <row r="53" spans="1:9" ht="18">
      <c r="A53" s="30" t="s">
        <v>47</v>
      </c>
      <c r="B53" s="31"/>
      <c r="C53" s="679">
        <v>1</v>
      </c>
      <c r="D53" s="679"/>
      <c r="E53" s="679"/>
      <c r="F53" s="31"/>
      <c r="G53" s="681"/>
      <c r="H53" s="705"/>
      <c r="I53" s="95"/>
    </row>
    <row r="54" spans="1:9" ht="18">
      <c r="A54" s="30" t="s">
        <v>4</v>
      </c>
      <c r="B54" s="31"/>
      <c r="C54" s="679" t="s">
        <v>14</v>
      </c>
      <c r="D54" s="679"/>
      <c r="E54" s="679"/>
      <c r="F54" s="32" t="s">
        <v>85</v>
      </c>
      <c r="G54" s="681">
        <v>2</v>
      </c>
      <c r="H54" s="705"/>
      <c r="I54" s="95"/>
    </row>
    <row r="55" spans="1:9" ht="18">
      <c r="A55" s="30" t="s">
        <v>86</v>
      </c>
      <c r="B55" s="33"/>
      <c r="C55" s="679" t="s">
        <v>140</v>
      </c>
      <c r="D55" s="679"/>
      <c r="E55" s="679"/>
      <c r="F55" s="31"/>
      <c r="G55" s="681"/>
      <c r="H55" s="705"/>
      <c r="I55" s="95"/>
    </row>
    <row r="56" spans="1:9" ht="18">
      <c r="A56" s="30" t="s">
        <v>88</v>
      </c>
      <c r="B56" s="31"/>
      <c r="C56" s="709" t="s">
        <v>141</v>
      </c>
      <c r="D56" s="709"/>
      <c r="E56" s="709"/>
      <c r="F56" s="31" t="s">
        <v>53</v>
      </c>
      <c r="G56" s="710">
        <v>1534</v>
      </c>
      <c r="H56" s="711"/>
      <c r="I56" s="95"/>
    </row>
    <row r="57" spans="1:9" ht="18">
      <c r="A57" s="683" t="s">
        <v>90</v>
      </c>
      <c r="B57" s="684"/>
      <c r="C57" s="684"/>
      <c r="D57" s="684"/>
      <c r="E57" s="684"/>
      <c r="F57" s="684"/>
      <c r="G57" s="684"/>
      <c r="H57" s="685"/>
      <c r="I57" s="95"/>
    </row>
    <row r="58" spans="1:9" ht="18">
      <c r="A58" s="683" t="s">
        <v>62</v>
      </c>
      <c r="B58" s="684"/>
      <c r="C58" s="684"/>
      <c r="D58" s="684"/>
      <c r="E58" s="684"/>
      <c r="F58" s="684"/>
      <c r="G58" s="684"/>
      <c r="H58" s="685"/>
      <c r="I58" s="95"/>
    </row>
    <row r="59" spans="1:9" ht="18">
      <c r="A59" s="674" t="s">
        <v>54</v>
      </c>
      <c r="B59" s="692" t="s">
        <v>55</v>
      </c>
      <c r="C59" s="695" t="s">
        <v>67</v>
      </c>
      <c r="D59" s="695" t="s">
        <v>91</v>
      </c>
      <c r="E59" s="695" t="s">
        <v>69</v>
      </c>
      <c r="F59" s="695" t="s">
        <v>70</v>
      </c>
      <c r="G59" s="698" t="s">
        <v>71</v>
      </c>
      <c r="H59" s="701" t="s">
        <v>12</v>
      </c>
      <c r="I59" s="95"/>
    </row>
    <row r="60" spans="1:9" ht="18">
      <c r="A60" s="677"/>
      <c r="B60" s="712"/>
      <c r="C60" s="714"/>
      <c r="D60" s="714"/>
      <c r="E60" s="714"/>
      <c r="F60" s="714"/>
      <c r="G60" s="716"/>
      <c r="H60" s="718"/>
      <c r="I60" s="95"/>
    </row>
    <row r="61" spans="1:9" ht="18">
      <c r="A61" s="678"/>
      <c r="B61" s="713"/>
      <c r="C61" s="715"/>
      <c r="D61" s="715"/>
      <c r="E61" s="715"/>
      <c r="F61" s="715"/>
      <c r="G61" s="717"/>
      <c r="H61" s="719"/>
      <c r="I61" s="95"/>
    </row>
    <row r="62" spans="1:9" ht="18">
      <c r="A62" s="34">
        <v>1</v>
      </c>
      <c r="B62" s="35" t="s">
        <v>5</v>
      </c>
      <c r="C62" s="36" t="s">
        <v>142</v>
      </c>
      <c r="D62" s="36" t="s">
        <v>79</v>
      </c>
      <c r="E62" s="37" t="s">
        <v>79</v>
      </c>
      <c r="F62" s="36" t="s">
        <v>143</v>
      </c>
      <c r="G62" s="38">
        <f>C62+D62+E62+F62</f>
        <v>98</v>
      </c>
      <c r="H62" s="39" t="str">
        <f>IF(G62&gt;=91,"A1",IF(G62&gt;=81,"A2",IF(G62&gt;=71,"B1",IF(G62&gt;=61,"B2",IF(G62&gt;=51,"C1",IF(G62&gt;=41,"C2",IF(G62&gt;=33,"D","E")))))))</f>
        <v>A1</v>
      </c>
      <c r="I62" s="95"/>
    </row>
    <row r="63" spans="1:9" ht="18">
      <c r="A63" s="34">
        <v>2</v>
      </c>
      <c r="B63" s="35" t="s">
        <v>6</v>
      </c>
      <c r="C63" s="40">
        <v>10</v>
      </c>
      <c r="D63" s="36" t="s">
        <v>79</v>
      </c>
      <c r="E63" s="37" t="s">
        <v>79</v>
      </c>
      <c r="F63" s="41">
        <v>80</v>
      </c>
      <c r="G63" s="38">
        <f>C63+D63+E63+F63</f>
        <v>100</v>
      </c>
      <c r="H63" s="39" t="str">
        <f>IF(G63&gt;=91,"A1",IF(G63&gt;=81,"A2",IF(G63&gt;=71,"B1",IF(G63&gt;=61,"B2",IF(G63&gt;=51,"C1",IF(G63&gt;=41,"C2",IF(G63&gt;=33,"D","E")))))))</f>
        <v>A1</v>
      </c>
      <c r="I63" s="95"/>
    </row>
    <row r="64" spans="1:9" ht="18">
      <c r="A64" s="34">
        <v>3</v>
      </c>
      <c r="B64" s="35" t="s">
        <v>7</v>
      </c>
      <c r="C64" s="41">
        <v>10</v>
      </c>
      <c r="D64" s="36" t="s">
        <v>79</v>
      </c>
      <c r="E64" s="37" t="s">
        <v>79</v>
      </c>
      <c r="F64" s="41">
        <v>80</v>
      </c>
      <c r="G64" s="38">
        <f>C64+D64+E64+F64</f>
        <v>100</v>
      </c>
      <c r="H64" s="39" t="str">
        <f>IF(G64&gt;=91,"A1",IF(G64&gt;=81,"A2",IF(G64&gt;=71,"B1",IF(G64&gt;=61,"B2",IF(G64&gt;=51,"C1",IF(G64&gt;=41,"C2",IF(G64&gt;=33,"D","E")))))))</f>
        <v>A1</v>
      </c>
      <c r="I64" s="95"/>
    </row>
    <row r="65" spans="1:9" ht="18">
      <c r="A65" s="34">
        <v>4</v>
      </c>
      <c r="B65" s="35" t="s">
        <v>8</v>
      </c>
      <c r="C65" s="41">
        <v>10</v>
      </c>
      <c r="D65" s="36" t="s">
        <v>79</v>
      </c>
      <c r="E65" s="37" t="s">
        <v>79</v>
      </c>
      <c r="F65" s="41">
        <v>79</v>
      </c>
      <c r="G65" s="38">
        <f>C65+D65+E65+F65</f>
        <v>99</v>
      </c>
      <c r="H65" s="39" t="str">
        <f>IF(G65&gt;=91,"A1",IF(G65&gt;=81,"A2",IF(G65&gt;=71,"B1",IF(G65&gt;=61,"B2",IF(G65&gt;=51,"C1",IF(G65&gt;=41,"C2",IF(G65&gt;=33,"D","E")))))))</f>
        <v>A1</v>
      </c>
      <c r="I65" s="95"/>
    </row>
    <row r="66" spans="1:9" ht="24.95" customHeight="1">
      <c r="A66" s="34">
        <v>5</v>
      </c>
      <c r="B66" s="42" t="s">
        <v>94</v>
      </c>
      <c r="C66" s="41"/>
      <c r="D66" s="36"/>
      <c r="E66" s="37"/>
      <c r="F66" s="41">
        <v>50</v>
      </c>
      <c r="G66" s="38">
        <f>C66+D66+E66+F66</f>
        <v>50</v>
      </c>
      <c r="H66" s="39"/>
      <c r="I66" s="95"/>
    </row>
    <row r="67" spans="1:9" ht="24.95" customHeight="1">
      <c r="A67" s="34">
        <v>6</v>
      </c>
      <c r="B67" s="43" t="s">
        <v>95</v>
      </c>
      <c r="C67" s="44"/>
      <c r="D67" s="44"/>
      <c r="E67" s="44"/>
      <c r="F67" s="45" t="s">
        <v>144</v>
      </c>
      <c r="G67" s="38"/>
      <c r="H67" s="39"/>
      <c r="I67" s="95"/>
    </row>
    <row r="68" spans="1:9" ht="24.95" customHeight="1">
      <c r="A68" s="34">
        <v>7</v>
      </c>
      <c r="B68" s="43" t="s">
        <v>97</v>
      </c>
      <c r="C68" s="44"/>
      <c r="D68" s="44"/>
      <c r="E68" s="44"/>
      <c r="F68" s="45" t="s">
        <v>144</v>
      </c>
      <c r="G68" s="38"/>
      <c r="H68" s="39"/>
      <c r="I68" s="95"/>
    </row>
    <row r="69" spans="1:9" ht="24.95" customHeight="1">
      <c r="A69" s="46" t="s">
        <v>10</v>
      </c>
      <c r="B69" s="43"/>
      <c r="C69" s="44"/>
      <c r="D69" s="44"/>
      <c r="E69" s="44"/>
      <c r="F69" s="45"/>
      <c r="G69" s="38">
        <f>SUM(G62:G68)</f>
        <v>447</v>
      </c>
      <c r="H69" s="39"/>
      <c r="I69" s="95"/>
    </row>
    <row r="70" spans="1:9" ht="24.95" customHeight="1">
      <c r="A70" s="46" t="s">
        <v>98</v>
      </c>
      <c r="B70" s="43"/>
      <c r="C70" s="44"/>
      <c r="D70" s="44"/>
      <c r="E70" s="44"/>
      <c r="F70" s="45"/>
      <c r="G70" s="38">
        <f>(G69/450)*100</f>
        <v>99.333333333333329</v>
      </c>
      <c r="H70" s="39" t="str">
        <f>IF(G70&gt;=91,"A1",IF(G70&gt;=81,"A2",IF(G70&gt;=71,"B1",IF(G70&gt;=61,"B2",IF(G70&gt;=51,"C1",IF(G70&gt;=41,"C2",IF(G70&gt;=33,"D","E")))))))</f>
        <v>A1</v>
      </c>
      <c r="I70" s="95"/>
    </row>
    <row r="71" spans="1:9" ht="24.95" customHeight="1">
      <c r="A71" s="686" t="s">
        <v>99</v>
      </c>
      <c r="B71" s="687"/>
      <c r="C71" s="687"/>
      <c r="D71" s="687"/>
      <c r="E71" s="687"/>
      <c r="F71" s="687"/>
      <c r="G71" s="687"/>
      <c r="H71" s="688"/>
      <c r="I71" s="95"/>
    </row>
    <row r="72" spans="1:9" s="26" customFormat="1" ht="18">
      <c r="A72" s="689" t="s">
        <v>100</v>
      </c>
      <c r="B72" s="690"/>
      <c r="C72" s="690"/>
      <c r="D72" s="690"/>
      <c r="E72" s="690"/>
      <c r="F72" s="690"/>
      <c r="G72" s="690"/>
      <c r="H72" s="691"/>
    </row>
    <row r="73" spans="1:9" s="26" customFormat="1" ht="18">
      <c r="A73" s="667" t="s">
        <v>101</v>
      </c>
      <c r="B73" s="668"/>
      <c r="C73" s="668"/>
      <c r="D73" s="668"/>
      <c r="E73" s="668"/>
      <c r="F73" s="668"/>
      <c r="G73" s="668"/>
      <c r="H73" s="669"/>
    </row>
    <row r="74" spans="1:9" s="26" customFormat="1" ht="18">
      <c r="A74" s="667" t="s">
        <v>102</v>
      </c>
      <c r="B74" s="668"/>
      <c r="C74" s="668"/>
      <c r="D74" s="668"/>
      <c r="E74" s="668"/>
      <c r="F74" s="49"/>
      <c r="G74" s="50" t="s">
        <v>103</v>
      </c>
      <c r="H74" s="48"/>
    </row>
    <row r="75" spans="1:9" s="26" customFormat="1" ht="18">
      <c r="A75" s="51" t="s">
        <v>104</v>
      </c>
      <c r="B75" s="52"/>
      <c r="C75" s="52"/>
      <c r="D75" s="52"/>
      <c r="E75" s="53"/>
      <c r="F75" s="54"/>
      <c r="G75" s="55" t="s">
        <v>105</v>
      </c>
      <c r="H75" s="56"/>
    </row>
    <row r="76" spans="1:9" s="26" customFormat="1" ht="18">
      <c r="A76" s="667" t="s">
        <v>106</v>
      </c>
      <c r="B76" s="668"/>
      <c r="C76" s="668"/>
      <c r="D76" s="668"/>
      <c r="E76" s="668"/>
      <c r="F76" s="668"/>
      <c r="G76" s="668"/>
      <c r="H76" s="669"/>
    </row>
    <row r="77" spans="1:9" s="26" customFormat="1" ht="18">
      <c r="A77" s="667" t="s">
        <v>102</v>
      </c>
      <c r="B77" s="668"/>
      <c r="C77" s="668"/>
      <c r="D77" s="668"/>
      <c r="E77" s="668"/>
      <c r="F77" s="49"/>
      <c r="G77" s="50" t="s">
        <v>103</v>
      </c>
      <c r="H77" s="48"/>
    </row>
    <row r="78" spans="1:9" s="26" customFormat="1" ht="18">
      <c r="A78" s="57" t="s">
        <v>107</v>
      </c>
      <c r="B78" s="58"/>
      <c r="C78" s="58"/>
      <c r="D78" s="58"/>
      <c r="E78" s="59"/>
      <c r="F78" s="60"/>
      <c r="G78" s="61" t="s">
        <v>105</v>
      </c>
      <c r="H78" s="62"/>
    </row>
    <row r="79" spans="1:9" s="26" customFormat="1" ht="18">
      <c r="A79" s="57" t="s">
        <v>109</v>
      </c>
      <c r="B79" s="58"/>
      <c r="C79" s="58"/>
      <c r="D79" s="58"/>
      <c r="E79" s="59"/>
      <c r="F79" s="60"/>
      <c r="G79" s="55" t="s">
        <v>105</v>
      </c>
      <c r="H79" s="56"/>
    </row>
    <row r="80" spans="1:9" s="26" customFormat="1" ht="18">
      <c r="A80" s="57" t="s">
        <v>110</v>
      </c>
      <c r="B80" s="58"/>
      <c r="C80" s="58"/>
      <c r="D80" s="58"/>
      <c r="E80" s="59"/>
      <c r="F80" s="58"/>
      <c r="G80" s="63" t="s">
        <v>105</v>
      </c>
      <c r="H80" s="64"/>
    </row>
    <row r="81" spans="1:9" s="26" customFormat="1" ht="18">
      <c r="A81" s="57" t="s">
        <v>111</v>
      </c>
      <c r="B81" s="58"/>
      <c r="C81" s="58"/>
      <c r="D81" s="58"/>
      <c r="E81" s="59"/>
      <c r="F81" s="58"/>
      <c r="G81" s="63" t="s">
        <v>105</v>
      </c>
      <c r="H81" s="64"/>
    </row>
    <row r="82" spans="1:9" s="26" customFormat="1" ht="18">
      <c r="A82" s="667" t="s">
        <v>112</v>
      </c>
      <c r="B82" s="668"/>
      <c r="C82" s="668"/>
      <c r="D82" s="668"/>
      <c r="E82" s="668"/>
      <c r="F82" s="668"/>
      <c r="G82" s="668"/>
      <c r="H82" s="669"/>
    </row>
    <row r="83" spans="1:9" s="26" customFormat="1" ht="18">
      <c r="A83" s="667" t="s">
        <v>102</v>
      </c>
      <c r="B83" s="668"/>
      <c r="C83" s="668"/>
      <c r="D83" s="668"/>
      <c r="E83" s="668"/>
      <c r="F83" s="65"/>
      <c r="G83" s="66"/>
      <c r="H83" s="67"/>
    </row>
    <row r="84" spans="1:9" s="26" customFormat="1" ht="18">
      <c r="A84" s="51" t="s">
        <v>113</v>
      </c>
      <c r="B84" s="68"/>
      <c r="C84" s="47" t="s">
        <v>145</v>
      </c>
      <c r="D84" s="47"/>
      <c r="E84" s="69"/>
      <c r="F84" s="47"/>
      <c r="G84" s="70"/>
      <c r="H84" s="48"/>
    </row>
    <row r="85" spans="1:9" s="26" customFormat="1" ht="18">
      <c r="A85" s="71" t="s">
        <v>115</v>
      </c>
      <c r="B85" s="72"/>
      <c r="C85" s="73"/>
      <c r="D85" s="73"/>
      <c r="E85" s="74"/>
      <c r="F85" s="73"/>
      <c r="G85" s="63"/>
      <c r="H85" s="64"/>
    </row>
    <row r="86" spans="1:9" s="26" customFormat="1" ht="18">
      <c r="A86" s="667" t="s">
        <v>116</v>
      </c>
      <c r="B86" s="668"/>
      <c r="C86" s="668"/>
      <c r="D86" s="668"/>
      <c r="E86" s="670"/>
      <c r="F86" s="75"/>
      <c r="G86" s="61" t="s">
        <v>117</v>
      </c>
      <c r="H86" s="76"/>
    </row>
    <row r="87" spans="1:9" s="26" customFormat="1" ht="18">
      <c r="A87" s="77" t="s">
        <v>118</v>
      </c>
      <c r="B87" s="78" t="s">
        <v>12</v>
      </c>
      <c r="C87" s="78" t="s">
        <v>118</v>
      </c>
      <c r="D87" s="78" t="s">
        <v>12</v>
      </c>
      <c r="E87" s="79"/>
      <c r="F87" s="78" t="s">
        <v>119</v>
      </c>
      <c r="G87" s="61"/>
      <c r="H87" s="80" t="s">
        <v>12</v>
      </c>
    </row>
    <row r="88" spans="1:9" s="26" customFormat="1" ht="18">
      <c r="A88" s="81" t="s">
        <v>120</v>
      </c>
      <c r="B88" s="78" t="s">
        <v>121</v>
      </c>
      <c r="C88" s="82" t="s">
        <v>122</v>
      </c>
      <c r="D88" s="82" t="s">
        <v>123</v>
      </c>
      <c r="E88" s="79"/>
      <c r="F88" s="82">
        <v>3</v>
      </c>
      <c r="G88" s="83"/>
      <c r="H88" s="84" t="s">
        <v>105</v>
      </c>
    </row>
    <row r="89" spans="1:9" s="26" customFormat="1" ht="18">
      <c r="A89" s="81" t="s">
        <v>124</v>
      </c>
      <c r="B89" s="78" t="s">
        <v>125</v>
      </c>
      <c r="C89" s="82" t="s">
        <v>126</v>
      </c>
      <c r="D89" s="82" t="s">
        <v>127</v>
      </c>
      <c r="E89" s="79"/>
      <c r="F89" s="82">
        <v>2</v>
      </c>
      <c r="G89" s="83"/>
      <c r="H89" s="84" t="s">
        <v>108</v>
      </c>
    </row>
    <row r="90" spans="1:9" s="26" customFormat="1" ht="18">
      <c r="A90" s="81" t="s">
        <v>128</v>
      </c>
      <c r="B90" s="78" t="s">
        <v>129</v>
      </c>
      <c r="C90" s="82" t="s">
        <v>130</v>
      </c>
      <c r="D90" s="82" t="s">
        <v>131</v>
      </c>
      <c r="E90" s="79"/>
      <c r="F90" s="82">
        <v>1</v>
      </c>
      <c r="G90" s="83"/>
      <c r="H90" s="84" t="s">
        <v>132</v>
      </c>
    </row>
    <row r="91" spans="1:9" s="26" customFormat="1" ht="18">
      <c r="A91" s="81" t="s">
        <v>133</v>
      </c>
      <c r="B91" s="78" t="s">
        <v>134</v>
      </c>
      <c r="C91" s="85" t="s">
        <v>135</v>
      </c>
      <c r="D91" s="85" t="s">
        <v>136</v>
      </c>
      <c r="E91" s="86"/>
      <c r="F91" s="87"/>
      <c r="G91" s="88"/>
      <c r="H91" s="89"/>
    </row>
    <row r="92" spans="1:9" s="26" customFormat="1" ht="60" customHeight="1">
      <c r="A92" s="90" t="s">
        <v>137</v>
      </c>
      <c r="B92" s="91"/>
      <c r="C92" s="671" t="s">
        <v>138</v>
      </c>
      <c r="D92" s="672"/>
      <c r="E92" s="673"/>
      <c r="F92" s="92"/>
      <c r="G92" s="93" t="s">
        <v>139</v>
      </c>
      <c r="H92" s="94"/>
    </row>
    <row r="93" spans="1:9" ht="24.95" customHeight="1">
      <c r="A93" s="95"/>
      <c r="B93" s="95"/>
      <c r="C93" s="95"/>
      <c r="D93" s="95"/>
      <c r="E93" s="95"/>
      <c r="F93" s="95"/>
      <c r="G93" s="96"/>
      <c r="H93" s="97"/>
      <c r="I93" s="95"/>
    </row>
    <row r="94" spans="1:9" ht="24.95" customHeight="1">
      <c r="A94" s="95"/>
      <c r="B94" s="95"/>
      <c r="C94" s="95"/>
      <c r="D94" s="95"/>
      <c r="E94" s="95"/>
      <c r="F94" s="95"/>
      <c r="G94" s="96"/>
      <c r="H94" s="97"/>
      <c r="I94" s="95"/>
    </row>
    <row r="95" spans="1:9" ht="24.95" customHeight="1">
      <c r="A95" s="706" t="s">
        <v>82</v>
      </c>
      <c r="B95" s="722"/>
      <c r="C95" s="722"/>
      <c r="D95" s="722"/>
      <c r="E95" s="722"/>
      <c r="F95" s="722"/>
      <c r="G95" s="722"/>
      <c r="H95" s="723"/>
      <c r="I95" s="95"/>
    </row>
    <row r="96" spans="1:9" ht="24.95" customHeight="1">
      <c r="A96" s="704" t="s">
        <v>42</v>
      </c>
      <c r="B96" s="680"/>
      <c r="C96" s="680"/>
      <c r="D96" s="680"/>
      <c r="E96" s="680"/>
      <c r="F96" s="680"/>
      <c r="G96" s="680"/>
      <c r="H96" s="682"/>
      <c r="I96" s="95"/>
    </row>
    <row r="97" spans="1:9" ht="24.95" customHeight="1">
      <c r="A97" s="704" t="s">
        <v>43</v>
      </c>
      <c r="B97" s="680"/>
      <c r="C97" s="680"/>
      <c r="D97" s="680"/>
      <c r="E97" s="680"/>
      <c r="F97" s="680"/>
      <c r="G97" s="680"/>
      <c r="H97" s="682"/>
      <c r="I97" s="95"/>
    </row>
    <row r="98" spans="1:9" ht="24.95" customHeight="1">
      <c r="A98" s="704" t="s">
        <v>83</v>
      </c>
      <c r="B98" s="680"/>
      <c r="C98" s="680"/>
      <c r="D98" s="680"/>
      <c r="E98" s="680"/>
      <c r="F98" s="680"/>
      <c r="G98" s="680"/>
      <c r="H98" s="682"/>
      <c r="I98" s="95"/>
    </row>
    <row r="99" spans="1:9" ht="24.95" customHeight="1">
      <c r="A99" s="704" t="s">
        <v>84</v>
      </c>
      <c r="B99" s="680"/>
      <c r="C99" s="680"/>
      <c r="D99" s="680"/>
      <c r="E99" s="680"/>
      <c r="F99" s="680"/>
      <c r="G99" s="680"/>
      <c r="H99" s="682"/>
      <c r="I99" s="95"/>
    </row>
    <row r="100" spans="1:9" ht="24.95" customHeight="1">
      <c r="A100" s="30" t="s">
        <v>47</v>
      </c>
      <c r="B100" s="31"/>
      <c r="C100" s="679">
        <v>1</v>
      </c>
      <c r="D100" s="680"/>
      <c r="E100" s="680"/>
      <c r="F100" s="31"/>
      <c r="G100" s="681"/>
      <c r="H100" s="682"/>
      <c r="I100" s="95"/>
    </row>
    <row r="101" spans="1:9" ht="24.95" customHeight="1">
      <c r="A101" s="30" t="s">
        <v>4</v>
      </c>
      <c r="B101" s="31"/>
      <c r="C101" s="679" t="s">
        <v>15</v>
      </c>
      <c r="D101" s="680"/>
      <c r="E101" s="680"/>
      <c r="F101" s="32" t="s">
        <v>85</v>
      </c>
      <c r="G101" s="681">
        <v>3</v>
      </c>
      <c r="H101" s="682"/>
      <c r="I101" s="95"/>
    </row>
    <row r="102" spans="1:9" ht="24.95" customHeight="1">
      <c r="A102" s="30" t="s">
        <v>86</v>
      </c>
      <c r="B102" s="33"/>
      <c r="C102" s="679" t="s">
        <v>146</v>
      </c>
      <c r="D102" s="680"/>
      <c r="E102" s="680"/>
      <c r="F102" s="31"/>
      <c r="G102" s="681"/>
      <c r="H102" s="682"/>
      <c r="I102" s="95"/>
    </row>
    <row r="103" spans="1:9" ht="24.95" customHeight="1">
      <c r="A103" s="30" t="s">
        <v>88</v>
      </c>
      <c r="B103" s="31"/>
      <c r="C103" s="679" t="s">
        <v>147</v>
      </c>
      <c r="D103" s="680"/>
      <c r="E103" s="680"/>
      <c r="F103" s="31" t="s">
        <v>53</v>
      </c>
      <c r="G103" s="681">
        <v>1576</v>
      </c>
      <c r="H103" s="682"/>
      <c r="I103" s="95"/>
    </row>
    <row r="104" spans="1:9" ht="24.95" customHeight="1">
      <c r="A104" s="683" t="s">
        <v>90</v>
      </c>
      <c r="B104" s="687"/>
      <c r="C104" s="687"/>
      <c r="D104" s="687"/>
      <c r="E104" s="687"/>
      <c r="F104" s="687"/>
      <c r="G104" s="687"/>
      <c r="H104" s="688"/>
      <c r="I104" s="95"/>
    </row>
    <row r="105" spans="1:9" ht="24.95" customHeight="1">
      <c r="A105" s="683" t="s">
        <v>62</v>
      </c>
      <c r="B105" s="687"/>
      <c r="C105" s="687"/>
      <c r="D105" s="687"/>
      <c r="E105" s="687"/>
      <c r="F105" s="687"/>
      <c r="G105" s="687"/>
      <c r="H105" s="688"/>
      <c r="I105" s="95"/>
    </row>
    <row r="106" spans="1:9" ht="24.95" customHeight="1">
      <c r="A106" s="674" t="s">
        <v>54</v>
      </c>
      <c r="B106" s="692" t="s">
        <v>55</v>
      </c>
      <c r="C106" s="695" t="s">
        <v>67</v>
      </c>
      <c r="D106" s="695" t="s">
        <v>91</v>
      </c>
      <c r="E106" s="695" t="s">
        <v>69</v>
      </c>
      <c r="F106" s="695" t="s">
        <v>70</v>
      </c>
      <c r="G106" s="698" t="s">
        <v>71</v>
      </c>
      <c r="H106" s="701" t="s">
        <v>12</v>
      </c>
      <c r="I106" s="95"/>
    </row>
    <row r="107" spans="1:9" ht="24.95" customHeight="1">
      <c r="A107" s="675"/>
      <c r="B107" s="693"/>
      <c r="C107" s="696"/>
      <c r="D107" s="696"/>
      <c r="E107" s="696"/>
      <c r="F107" s="696"/>
      <c r="G107" s="699"/>
      <c r="H107" s="702"/>
      <c r="I107" s="95"/>
    </row>
    <row r="108" spans="1:9" ht="24.95" customHeight="1">
      <c r="A108" s="676"/>
      <c r="B108" s="694"/>
      <c r="C108" s="697"/>
      <c r="D108" s="697"/>
      <c r="E108" s="697"/>
      <c r="F108" s="697"/>
      <c r="G108" s="700"/>
      <c r="H108" s="703"/>
      <c r="I108" s="95"/>
    </row>
    <row r="109" spans="1:9" ht="24.95" customHeight="1">
      <c r="A109" s="34">
        <v>1</v>
      </c>
      <c r="B109" s="35" t="s">
        <v>5</v>
      </c>
      <c r="C109" s="36">
        <v>8.75</v>
      </c>
      <c r="D109" s="36">
        <v>5</v>
      </c>
      <c r="E109" s="37">
        <v>5</v>
      </c>
      <c r="F109" s="36">
        <v>72</v>
      </c>
      <c r="G109" s="38">
        <v>90.75</v>
      </c>
      <c r="H109" s="39" t="str">
        <f>IF(G109&gt;=91,"A1",IF(G109&gt;=81,"A2",IF(G109&gt;=71,"B1",IF(G109&gt;=61,"B2",IF(G109&gt;=51,"C1",IF(G109&gt;=41,"C2",IF(G109&gt;=33,"D","E")))))))</f>
        <v>A2</v>
      </c>
      <c r="I109" s="95"/>
    </row>
    <row r="110" spans="1:9" ht="24.95" customHeight="1">
      <c r="A110" s="34">
        <v>2</v>
      </c>
      <c r="B110" s="35" t="s">
        <v>6</v>
      </c>
      <c r="C110" s="40">
        <v>9.5</v>
      </c>
      <c r="D110" s="36">
        <v>5</v>
      </c>
      <c r="E110" s="37">
        <v>5</v>
      </c>
      <c r="F110" s="41">
        <v>69</v>
      </c>
      <c r="G110" s="38">
        <v>88.5</v>
      </c>
      <c r="H110" s="39" t="str">
        <f>IF(G110&gt;=91,"A1",IF(G110&gt;=81,"A2",IF(G110&gt;=71,"B1",IF(G110&gt;=61,"B2",IF(G110&gt;=51,"C1",IF(G110&gt;=41,"C2",IF(G110&gt;=33,"D","E")))))))</f>
        <v>A2</v>
      </c>
      <c r="I110" s="95"/>
    </row>
    <row r="111" spans="1:9" ht="24.95" customHeight="1">
      <c r="A111" s="34">
        <v>3</v>
      </c>
      <c r="B111" s="35" t="s">
        <v>7</v>
      </c>
      <c r="C111" s="41">
        <v>9.75</v>
      </c>
      <c r="D111" s="36">
        <v>5</v>
      </c>
      <c r="E111" s="37">
        <v>5</v>
      </c>
      <c r="F111" s="41">
        <v>77</v>
      </c>
      <c r="G111" s="38">
        <v>96.75</v>
      </c>
      <c r="H111" s="39" t="str">
        <f>IF(G111&gt;=91,"A1",IF(G111&gt;=81,"A2",IF(G111&gt;=71,"B1",IF(G111&gt;=61,"B2",IF(G111&gt;=51,"C1",IF(G111&gt;=41,"C2",IF(G111&gt;=33,"D","E")))))))</f>
        <v>A1</v>
      </c>
      <c r="I111" s="95"/>
    </row>
    <row r="112" spans="1:9" ht="24.95" customHeight="1">
      <c r="A112" s="34">
        <v>4</v>
      </c>
      <c r="B112" s="35" t="s">
        <v>8</v>
      </c>
      <c r="C112" s="41">
        <v>9.75</v>
      </c>
      <c r="D112" s="36">
        <v>5</v>
      </c>
      <c r="E112" s="37">
        <v>5</v>
      </c>
      <c r="F112" s="41">
        <v>76</v>
      </c>
      <c r="G112" s="38">
        <v>95.75</v>
      </c>
      <c r="H112" s="39" t="str">
        <f>IF(G112&gt;=91,"A1",IF(G112&gt;=81,"A2",IF(G112&gt;=71,"B1",IF(G112&gt;=61,"B2",IF(G112&gt;=51,"C1",IF(G112&gt;=41,"C2",IF(G112&gt;=33,"D","E")))))))</f>
        <v>A1</v>
      </c>
      <c r="I112" s="95"/>
    </row>
    <row r="113" spans="1:9" ht="24.95" customHeight="1">
      <c r="A113" s="34">
        <v>5</v>
      </c>
      <c r="B113" s="42" t="s">
        <v>94</v>
      </c>
      <c r="C113" s="41"/>
      <c r="D113" s="36"/>
      <c r="E113" s="37"/>
      <c r="F113" s="41"/>
      <c r="G113" s="98">
        <v>46.5</v>
      </c>
      <c r="H113" s="39"/>
      <c r="I113" s="95"/>
    </row>
    <row r="114" spans="1:9" ht="24.95" customHeight="1">
      <c r="A114" s="34">
        <v>6</v>
      </c>
      <c r="B114" s="43" t="s">
        <v>95</v>
      </c>
      <c r="C114" s="44"/>
      <c r="D114" s="44"/>
      <c r="E114" s="44"/>
      <c r="F114" s="45" t="s">
        <v>144</v>
      </c>
      <c r="G114" s="38"/>
      <c r="H114" s="39"/>
      <c r="I114" s="95"/>
    </row>
    <row r="115" spans="1:9" ht="24.95" customHeight="1">
      <c r="A115" s="34">
        <v>7</v>
      </c>
      <c r="B115" s="43" t="s">
        <v>97</v>
      </c>
      <c r="C115" s="44"/>
      <c r="D115" s="44"/>
      <c r="E115" s="44"/>
      <c r="F115" s="45" t="s">
        <v>96</v>
      </c>
      <c r="G115" s="38"/>
      <c r="H115" s="39"/>
      <c r="I115" s="95"/>
    </row>
    <row r="116" spans="1:9" ht="24.95" customHeight="1">
      <c r="A116" s="46" t="s">
        <v>10</v>
      </c>
      <c r="B116" s="43"/>
      <c r="C116" s="44"/>
      <c r="D116" s="44"/>
      <c r="E116" s="44"/>
      <c r="F116" s="45"/>
      <c r="G116" s="38">
        <f>SUM(G109:G115)</f>
        <v>418.25</v>
      </c>
      <c r="H116" s="39"/>
      <c r="I116" s="95"/>
    </row>
    <row r="117" spans="1:9" ht="24.95" customHeight="1">
      <c r="A117" s="46" t="s">
        <v>98</v>
      </c>
      <c r="B117" s="43"/>
      <c r="C117" s="44"/>
      <c r="D117" s="44"/>
      <c r="E117" s="44"/>
      <c r="F117" s="45"/>
      <c r="G117" s="38">
        <f>(G116/450)*100</f>
        <v>92.944444444444443</v>
      </c>
      <c r="H117" s="39" t="str">
        <f>IF(G117&gt;=91,"A1",IF(G117&gt;=81,"A2",IF(G117&gt;=71,"B1",IF(G117&gt;=61,"B2",IF(G117&gt;=51,"C1",IF(G117&gt;=41,"C2",IF(G117&gt;=33,"D","E")))))))</f>
        <v>A1</v>
      </c>
      <c r="I117" s="95"/>
    </row>
    <row r="118" spans="1:9" ht="24.95" customHeight="1">
      <c r="A118" s="727" t="s">
        <v>99</v>
      </c>
      <c r="B118" s="728"/>
      <c r="C118" s="728"/>
      <c r="D118" s="728"/>
      <c r="E118" s="728"/>
      <c r="F118" s="728"/>
      <c r="G118" s="728"/>
      <c r="H118" s="729"/>
      <c r="I118" s="95"/>
    </row>
    <row r="119" spans="1:9" s="26" customFormat="1" ht="18">
      <c r="A119" s="689" t="s">
        <v>100</v>
      </c>
      <c r="B119" s="690"/>
      <c r="C119" s="690"/>
      <c r="D119" s="690"/>
      <c r="E119" s="690"/>
      <c r="F119" s="690"/>
      <c r="G119" s="690"/>
      <c r="H119" s="691"/>
    </row>
    <row r="120" spans="1:9" s="26" customFormat="1" ht="18">
      <c r="A120" s="667" t="s">
        <v>101</v>
      </c>
      <c r="B120" s="668"/>
      <c r="C120" s="668"/>
      <c r="D120" s="668"/>
      <c r="E120" s="668"/>
      <c r="F120" s="668"/>
      <c r="G120" s="668"/>
      <c r="H120" s="669"/>
    </row>
    <row r="121" spans="1:9" s="26" customFormat="1" ht="18">
      <c r="A121" s="667" t="s">
        <v>102</v>
      </c>
      <c r="B121" s="668"/>
      <c r="C121" s="668"/>
      <c r="D121" s="668"/>
      <c r="E121" s="668"/>
      <c r="F121" s="49"/>
      <c r="G121" s="50" t="s">
        <v>103</v>
      </c>
      <c r="H121" s="48"/>
    </row>
    <row r="122" spans="1:9" s="26" customFormat="1" ht="18">
      <c r="A122" s="51" t="s">
        <v>104</v>
      </c>
      <c r="B122" s="52"/>
      <c r="C122" s="52"/>
      <c r="D122" s="52"/>
      <c r="E122" s="53"/>
      <c r="F122" s="54"/>
      <c r="G122" s="55" t="s">
        <v>105</v>
      </c>
      <c r="H122" s="56"/>
    </row>
    <row r="123" spans="1:9" s="26" customFormat="1" ht="18">
      <c r="A123" s="667" t="s">
        <v>106</v>
      </c>
      <c r="B123" s="668"/>
      <c r="C123" s="668"/>
      <c r="D123" s="668"/>
      <c r="E123" s="668"/>
      <c r="F123" s="668"/>
      <c r="G123" s="668"/>
      <c r="H123" s="669"/>
    </row>
    <row r="124" spans="1:9" s="26" customFormat="1" ht="18">
      <c r="A124" s="667" t="s">
        <v>102</v>
      </c>
      <c r="B124" s="668"/>
      <c r="C124" s="668"/>
      <c r="D124" s="668"/>
      <c r="E124" s="668"/>
      <c r="F124" s="49"/>
      <c r="G124" s="50" t="s">
        <v>103</v>
      </c>
      <c r="H124" s="48"/>
    </row>
    <row r="125" spans="1:9" s="26" customFormat="1" ht="18">
      <c r="A125" s="57" t="s">
        <v>107</v>
      </c>
      <c r="B125" s="58"/>
      <c r="C125" s="58"/>
      <c r="D125" s="58"/>
      <c r="E125" s="59"/>
      <c r="F125" s="60"/>
      <c r="G125" s="61" t="s">
        <v>108</v>
      </c>
      <c r="H125" s="62"/>
    </row>
    <row r="126" spans="1:9" s="26" customFormat="1" ht="18">
      <c r="A126" s="57" t="s">
        <v>109</v>
      </c>
      <c r="B126" s="58"/>
      <c r="C126" s="58"/>
      <c r="D126" s="58"/>
      <c r="E126" s="59"/>
      <c r="F126" s="60"/>
      <c r="G126" s="55" t="s">
        <v>105</v>
      </c>
      <c r="H126" s="56"/>
    </row>
    <row r="127" spans="1:9" s="26" customFormat="1" ht="18">
      <c r="A127" s="57" t="s">
        <v>110</v>
      </c>
      <c r="B127" s="58"/>
      <c r="C127" s="58"/>
      <c r="D127" s="58"/>
      <c r="E127" s="59"/>
      <c r="F127" s="58"/>
      <c r="G127" s="63" t="s">
        <v>105</v>
      </c>
      <c r="H127" s="64"/>
    </row>
    <row r="128" spans="1:9" s="26" customFormat="1" ht="18">
      <c r="A128" s="57" t="s">
        <v>111</v>
      </c>
      <c r="B128" s="58"/>
      <c r="C128" s="58"/>
      <c r="D128" s="58"/>
      <c r="E128" s="59"/>
      <c r="F128" s="58"/>
      <c r="G128" s="63" t="s">
        <v>105</v>
      </c>
      <c r="H128" s="64"/>
    </row>
    <row r="129" spans="1:9" s="26" customFormat="1" ht="18">
      <c r="A129" s="667" t="s">
        <v>112</v>
      </c>
      <c r="B129" s="668"/>
      <c r="C129" s="668"/>
      <c r="D129" s="668"/>
      <c r="E129" s="668"/>
      <c r="F129" s="668"/>
      <c r="G129" s="668"/>
      <c r="H129" s="669"/>
    </row>
    <row r="130" spans="1:9" s="26" customFormat="1" ht="18">
      <c r="A130" s="667" t="s">
        <v>102</v>
      </c>
      <c r="B130" s="668"/>
      <c r="C130" s="668"/>
      <c r="D130" s="668"/>
      <c r="E130" s="668"/>
      <c r="F130" s="65"/>
      <c r="G130" s="66"/>
      <c r="H130" s="67"/>
    </row>
    <row r="131" spans="1:9" s="26" customFormat="1" ht="18">
      <c r="A131" s="51" t="s">
        <v>113</v>
      </c>
      <c r="B131" s="68"/>
      <c r="C131" s="47" t="s">
        <v>148</v>
      </c>
      <c r="D131" s="47"/>
      <c r="E131" s="69"/>
      <c r="F131" s="47"/>
      <c r="G131" s="70"/>
      <c r="H131" s="48"/>
    </row>
    <row r="132" spans="1:9" s="26" customFormat="1" ht="18">
      <c r="A132" s="71" t="s">
        <v>115</v>
      </c>
      <c r="B132" s="72"/>
      <c r="C132" s="73"/>
      <c r="D132" s="73"/>
      <c r="E132" s="74"/>
      <c r="F132" s="73"/>
      <c r="G132" s="63"/>
      <c r="H132" s="64"/>
    </row>
    <row r="133" spans="1:9" s="26" customFormat="1" ht="18">
      <c r="A133" s="667" t="s">
        <v>116</v>
      </c>
      <c r="B133" s="668"/>
      <c r="C133" s="668"/>
      <c r="D133" s="668"/>
      <c r="E133" s="670"/>
      <c r="F133" s="75"/>
      <c r="G133" s="61" t="s">
        <v>117</v>
      </c>
      <c r="H133" s="76"/>
    </row>
    <row r="134" spans="1:9" s="26" customFormat="1" ht="18">
      <c r="A134" s="77" t="s">
        <v>118</v>
      </c>
      <c r="B134" s="78" t="s">
        <v>12</v>
      </c>
      <c r="C134" s="78" t="s">
        <v>118</v>
      </c>
      <c r="D134" s="78" t="s">
        <v>12</v>
      </c>
      <c r="E134" s="79"/>
      <c r="F134" s="78" t="s">
        <v>119</v>
      </c>
      <c r="G134" s="61"/>
      <c r="H134" s="80" t="s">
        <v>12</v>
      </c>
    </row>
    <row r="135" spans="1:9" s="26" customFormat="1" ht="18">
      <c r="A135" s="81" t="s">
        <v>120</v>
      </c>
      <c r="B135" s="78" t="s">
        <v>121</v>
      </c>
      <c r="C135" s="82" t="s">
        <v>122</v>
      </c>
      <c r="D135" s="82" t="s">
        <v>123</v>
      </c>
      <c r="E135" s="79"/>
      <c r="F135" s="82">
        <v>3</v>
      </c>
      <c r="G135" s="83"/>
      <c r="H135" s="84" t="s">
        <v>105</v>
      </c>
    </row>
    <row r="136" spans="1:9" s="26" customFormat="1" ht="18">
      <c r="A136" s="81" t="s">
        <v>124</v>
      </c>
      <c r="B136" s="78" t="s">
        <v>125</v>
      </c>
      <c r="C136" s="82" t="s">
        <v>126</v>
      </c>
      <c r="D136" s="82" t="s">
        <v>127</v>
      </c>
      <c r="E136" s="79"/>
      <c r="F136" s="82">
        <v>2</v>
      </c>
      <c r="G136" s="83"/>
      <c r="H136" s="84" t="s">
        <v>108</v>
      </c>
    </row>
    <row r="137" spans="1:9" s="26" customFormat="1" ht="18">
      <c r="A137" s="81" t="s">
        <v>128</v>
      </c>
      <c r="B137" s="78" t="s">
        <v>129</v>
      </c>
      <c r="C137" s="82" t="s">
        <v>130</v>
      </c>
      <c r="D137" s="82" t="s">
        <v>131</v>
      </c>
      <c r="E137" s="79"/>
      <c r="F137" s="82">
        <v>1</v>
      </c>
      <c r="G137" s="83"/>
      <c r="H137" s="84" t="s">
        <v>132</v>
      </c>
    </row>
    <row r="138" spans="1:9" s="26" customFormat="1" ht="18">
      <c r="A138" s="81" t="s">
        <v>133</v>
      </c>
      <c r="B138" s="78" t="s">
        <v>134</v>
      </c>
      <c r="C138" s="85" t="s">
        <v>135</v>
      </c>
      <c r="D138" s="85" t="s">
        <v>136</v>
      </c>
      <c r="E138" s="86"/>
      <c r="F138" s="87"/>
      <c r="G138" s="88"/>
      <c r="H138" s="89"/>
    </row>
    <row r="139" spans="1:9" s="26" customFormat="1" ht="60" customHeight="1">
      <c r="A139" s="90" t="s">
        <v>137</v>
      </c>
      <c r="B139" s="91"/>
      <c r="C139" s="671" t="s">
        <v>138</v>
      </c>
      <c r="D139" s="672"/>
      <c r="E139" s="673"/>
      <c r="F139" s="92"/>
      <c r="G139" s="93" t="s">
        <v>139</v>
      </c>
      <c r="H139" s="94"/>
    </row>
    <row r="140" spans="1:9" ht="24.95" customHeight="1">
      <c r="A140" s="95"/>
      <c r="B140" s="95"/>
      <c r="C140" s="95"/>
      <c r="D140" s="95"/>
      <c r="E140" s="95"/>
      <c r="F140" s="95"/>
      <c r="G140" s="96"/>
      <c r="H140" s="97"/>
      <c r="I140" s="95"/>
    </row>
    <row r="141" spans="1:9" ht="24.95" customHeight="1">
      <c r="A141" s="95"/>
      <c r="B141" s="95"/>
      <c r="C141" s="95"/>
      <c r="D141" s="95"/>
      <c r="E141" s="95"/>
      <c r="F141" s="95"/>
      <c r="G141" s="96"/>
      <c r="H141" s="97"/>
      <c r="I141" s="95"/>
    </row>
    <row r="142" spans="1:9" ht="24.95" customHeight="1">
      <c r="A142" s="706" t="s">
        <v>82</v>
      </c>
      <c r="B142" s="722"/>
      <c r="C142" s="722"/>
      <c r="D142" s="722"/>
      <c r="E142" s="722"/>
      <c r="F142" s="722"/>
      <c r="G142" s="722"/>
      <c r="H142" s="723"/>
      <c r="I142" s="95"/>
    </row>
    <row r="143" spans="1:9" ht="24.95" customHeight="1">
      <c r="A143" s="704" t="s">
        <v>42</v>
      </c>
      <c r="B143" s="680"/>
      <c r="C143" s="680"/>
      <c r="D143" s="680"/>
      <c r="E143" s="680"/>
      <c r="F143" s="680"/>
      <c r="G143" s="680"/>
      <c r="H143" s="682"/>
      <c r="I143" s="95"/>
    </row>
    <row r="144" spans="1:9" ht="24.95" customHeight="1">
      <c r="A144" s="704" t="s">
        <v>43</v>
      </c>
      <c r="B144" s="680"/>
      <c r="C144" s="680"/>
      <c r="D144" s="680"/>
      <c r="E144" s="680"/>
      <c r="F144" s="680"/>
      <c r="G144" s="680"/>
      <c r="H144" s="682"/>
      <c r="I144" s="95"/>
    </row>
    <row r="145" spans="1:9" ht="24.95" customHeight="1">
      <c r="A145" s="704" t="s">
        <v>83</v>
      </c>
      <c r="B145" s="680"/>
      <c r="C145" s="680"/>
      <c r="D145" s="680"/>
      <c r="E145" s="680"/>
      <c r="F145" s="680"/>
      <c r="G145" s="680"/>
      <c r="H145" s="682"/>
      <c r="I145" s="95"/>
    </row>
    <row r="146" spans="1:9" ht="24.95" customHeight="1">
      <c r="A146" s="704" t="s">
        <v>84</v>
      </c>
      <c r="B146" s="680"/>
      <c r="C146" s="680"/>
      <c r="D146" s="680"/>
      <c r="E146" s="680"/>
      <c r="F146" s="680"/>
      <c r="G146" s="680"/>
      <c r="H146" s="682"/>
      <c r="I146" s="95"/>
    </row>
    <row r="147" spans="1:9" ht="24.95" customHeight="1">
      <c r="A147" s="30" t="s">
        <v>47</v>
      </c>
      <c r="B147" s="31"/>
      <c r="C147" s="679">
        <v>1</v>
      </c>
      <c r="D147" s="680"/>
      <c r="E147" s="680"/>
      <c r="F147" s="31"/>
      <c r="G147" s="681"/>
      <c r="H147" s="682"/>
      <c r="I147" s="95"/>
    </row>
    <row r="148" spans="1:9" ht="24.95" customHeight="1">
      <c r="A148" s="30" t="s">
        <v>4</v>
      </c>
      <c r="B148" s="31"/>
      <c r="C148" s="679" t="s">
        <v>16</v>
      </c>
      <c r="D148" s="680"/>
      <c r="E148" s="680"/>
      <c r="F148" s="32" t="s">
        <v>85</v>
      </c>
      <c r="G148" s="681">
        <v>4</v>
      </c>
      <c r="H148" s="682"/>
      <c r="I148" s="95"/>
    </row>
    <row r="149" spans="1:9" ht="24.95" customHeight="1">
      <c r="A149" s="30" t="s">
        <v>86</v>
      </c>
      <c r="B149" s="33"/>
      <c r="C149" s="679" t="s">
        <v>149</v>
      </c>
      <c r="D149" s="680"/>
      <c r="E149" s="680"/>
      <c r="F149" s="31"/>
      <c r="G149" s="681"/>
      <c r="H149" s="682"/>
      <c r="I149" s="95"/>
    </row>
    <row r="150" spans="1:9" ht="24.95" customHeight="1">
      <c r="A150" s="30" t="s">
        <v>88</v>
      </c>
      <c r="B150" s="31"/>
      <c r="C150" s="679" t="s">
        <v>150</v>
      </c>
      <c r="D150" s="680"/>
      <c r="E150" s="680"/>
      <c r="F150" s="31" t="s">
        <v>53</v>
      </c>
      <c r="G150" s="681">
        <v>1488</v>
      </c>
      <c r="H150" s="682"/>
      <c r="I150" s="95"/>
    </row>
    <row r="151" spans="1:9" ht="24.95" customHeight="1">
      <c r="A151" s="683" t="s">
        <v>90</v>
      </c>
      <c r="B151" s="687"/>
      <c r="C151" s="687"/>
      <c r="D151" s="687"/>
      <c r="E151" s="687"/>
      <c r="F151" s="687"/>
      <c r="G151" s="687"/>
      <c r="H151" s="688"/>
      <c r="I151" s="95"/>
    </row>
    <row r="152" spans="1:9" ht="24.95" customHeight="1">
      <c r="A152" s="683" t="s">
        <v>62</v>
      </c>
      <c r="B152" s="687"/>
      <c r="C152" s="687"/>
      <c r="D152" s="687"/>
      <c r="E152" s="687"/>
      <c r="F152" s="687"/>
      <c r="G152" s="687"/>
      <c r="H152" s="688"/>
      <c r="I152" s="95"/>
    </row>
    <row r="153" spans="1:9" ht="24.95" customHeight="1">
      <c r="A153" s="674" t="s">
        <v>54</v>
      </c>
      <c r="B153" s="692" t="s">
        <v>55</v>
      </c>
      <c r="C153" s="695" t="s">
        <v>67</v>
      </c>
      <c r="D153" s="695" t="s">
        <v>91</v>
      </c>
      <c r="E153" s="695" t="s">
        <v>69</v>
      </c>
      <c r="F153" s="695" t="s">
        <v>70</v>
      </c>
      <c r="G153" s="698" t="s">
        <v>71</v>
      </c>
      <c r="H153" s="701" t="s">
        <v>12</v>
      </c>
      <c r="I153" s="95"/>
    </row>
    <row r="154" spans="1:9" ht="24.95" customHeight="1">
      <c r="A154" s="675"/>
      <c r="B154" s="693"/>
      <c r="C154" s="696"/>
      <c r="D154" s="696"/>
      <c r="E154" s="696"/>
      <c r="F154" s="696"/>
      <c r="G154" s="699"/>
      <c r="H154" s="702"/>
      <c r="I154" s="95"/>
    </row>
    <row r="155" spans="1:9" ht="24.95" customHeight="1">
      <c r="A155" s="676"/>
      <c r="B155" s="694"/>
      <c r="C155" s="697"/>
      <c r="D155" s="697"/>
      <c r="E155" s="697"/>
      <c r="F155" s="697"/>
      <c r="G155" s="700"/>
      <c r="H155" s="703"/>
      <c r="I155" s="95"/>
    </row>
    <row r="156" spans="1:9" ht="24.95" customHeight="1">
      <c r="A156" s="34">
        <v>1</v>
      </c>
      <c r="B156" s="35" t="s">
        <v>5</v>
      </c>
      <c r="C156" s="36" t="s">
        <v>151</v>
      </c>
      <c r="D156" s="36" t="s">
        <v>79</v>
      </c>
      <c r="E156" s="37" t="s">
        <v>79</v>
      </c>
      <c r="F156" s="36" t="s">
        <v>81</v>
      </c>
      <c r="G156" s="38">
        <f>C156+D156+E156+F156</f>
        <v>99.75</v>
      </c>
      <c r="H156" s="39" t="str">
        <f>IF(G156&gt;=91,"A1",IF(G156&gt;=81,"A2",IF(G156&gt;=71,"B1",IF(G156&gt;=61,"B2",IF(G156&gt;=51,"C1",IF(G156&gt;=41,"C2",IF(G156&gt;=33,"D","E")))))))</f>
        <v>A1</v>
      </c>
      <c r="I156" s="95"/>
    </row>
    <row r="157" spans="1:9" ht="24.95" customHeight="1">
      <c r="A157" s="34">
        <v>2</v>
      </c>
      <c r="B157" s="35" t="s">
        <v>6</v>
      </c>
      <c r="C157" s="40">
        <v>10</v>
      </c>
      <c r="D157" s="36" t="s">
        <v>79</v>
      </c>
      <c r="E157" s="37" t="s">
        <v>79</v>
      </c>
      <c r="F157" s="41">
        <v>79</v>
      </c>
      <c r="G157" s="38">
        <f>C157+D157+E157+F157</f>
        <v>99</v>
      </c>
      <c r="H157" s="39" t="str">
        <f>IF(G157&gt;=91,"A1",IF(G157&gt;=81,"A2",IF(G157&gt;=71,"B1",IF(G157&gt;=61,"B2",IF(G157&gt;=51,"C1",IF(G157&gt;=41,"C2",IF(G157&gt;=33,"D","E")))))))</f>
        <v>A1</v>
      </c>
      <c r="I157" s="95"/>
    </row>
    <row r="158" spans="1:9" ht="24.95" customHeight="1">
      <c r="A158" s="34">
        <v>3</v>
      </c>
      <c r="B158" s="35" t="s">
        <v>7</v>
      </c>
      <c r="C158" s="41">
        <v>9.75</v>
      </c>
      <c r="D158" s="36" t="s">
        <v>79</v>
      </c>
      <c r="E158" s="37" t="s">
        <v>79</v>
      </c>
      <c r="F158" s="41">
        <v>80</v>
      </c>
      <c r="G158" s="38">
        <f>C158+D158+E158+F158</f>
        <v>99.75</v>
      </c>
      <c r="H158" s="39" t="str">
        <f>IF(G158&gt;=91,"A1",IF(G158&gt;=81,"A2",IF(G158&gt;=71,"B1",IF(G158&gt;=61,"B2",IF(G158&gt;=51,"C1",IF(G158&gt;=41,"C2",IF(G158&gt;=33,"D","E")))))))</f>
        <v>A1</v>
      </c>
      <c r="I158" s="95"/>
    </row>
    <row r="159" spans="1:9" ht="24.95" customHeight="1">
      <c r="A159" s="34">
        <v>4</v>
      </c>
      <c r="B159" s="35" t="s">
        <v>8</v>
      </c>
      <c r="C159" s="41">
        <v>10</v>
      </c>
      <c r="D159" s="36" t="s">
        <v>79</v>
      </c>
      <c r="E159" s="37" t="s">
        <v>79</v>
      </c>
      <c r="F159" s="41">
        <v>80</v>
      </c>
      <c r="G159" s="38">
        <f>C159+D159+E159+F159</f>
        <v>100</v>
      </c>
      <c r="H159" s="39" t="str">
        <f>IF(G159&gt;=91,"A1",IF(G159&gt;=81,"A2",IF(G159&gt;=71,"B1",IF(G159&gt;=61,"B2",IF(G159&gt;=51,"C1",IF(G159&gt;=41,"C2",IF(G159&gt;=33,"D","E")))))))</f>
        <v>A1</v>
      </c>
      <c r="I159" s="95"/>
    </row>
    <row r="160" spans="1:9" ht="24.95" customHeight="1">
      <c r="A160" s="34">
        <v>5</v>
      </c>
      <c r="B160" s="42" t="s">
        <v>94</v>
      </c>
      <c r="C160" s="41"/>
      <c r="D160" s="36"/>
      <c r="E160" s="37"/>
      <c r="F160" s="41">
        <v>50</v>
      </c>
      <c r="G160" s="38">
        <f>C160+D160+E160+F160</f>
        <v>50</v>
      </c>
      <c r="H160" s="39"/>
      <c r="I160" s="95"/>
    </row>
    <row r="161" spans="1:9" ht="24.95" customHeight="1">
      <c r="A161" s="34">
        <v>6</v>
      </c>
      <c r="B161" s="43" t="s">
        <v>95</v>
      </c>
      <c r="C161" s="44"/>
      <c r="D161" s="44"/>
      <c r="E161" s="44"/>
      <c r="F161" s="45" t="s">
        <v>144</v>
      </c>
      <c r="G161" s="38"/>
      <c r="H161" s="39"/>
      <c r="I161" s="95"/>
    </row>
    <row r="162" spans="1:9" ht="24.95" customHeight="1">
      <c r="A162" s="34">
        <v>7</v>
      </c>
      <c r="B162" s="43" t="s">
        <v>97</v>
      </c>
      <c r="C162" s="44"/>
      <c r="D162" s="44"/>
      <c r="E162" s="44"/>
      <c r="F162" s="45" t="s">
        <v>144</v>
      </c>
      <c r="G162" s="38"/>
      <c r="H162" s="39"/>
      <c r="I162" s="95"/>
    </row>
    <row r="163" spans="1:9" ht="24.95" customHeight="1">
      <c r="A163" s="46" t="s">
        <v>10</v>
      </c>
      <c r="B163" s="43"/>
      <c r="C163" s="44"/>
      <c r="D163" s="44"/>
      <c r="E163" s="44"/>
      <c r="F163" s="45"/>
      <c r="G163" s="38">
        <f>SUM(G156:G162)</f>
        <v>448.5</v>
      </c>
      <c r="H163" s="39"/>
      <c r="I163" s="95"/>
    </row>
    <row r="164" spans="1:9" ht="24.95" customHeight="1">
      <c r="A164" s="46" t="s">
        <v>98</v>
      </c>
      <c r="B164" s="43"/>
      <c r="C164" s="44"/>
      <c r="D164" s="44"/>
      <c r="E164" s="44"/>
      <c r="F164" s="45"/>
      <c r="G164" s="38">
        <f>(G163/450)*100</f>
        <v>99.666666666666671</v>
      </c>
      <c r="H164" s="39" t="str">
        <f>IF(G164&gt;=91,"A1",IF(G164&gt;=81,"A2",IF(G164&gt;=71,"B1",IF(G164&gt;=61,"B2",IF(G164&gt;=51,"C1",IF(G164&gt;=41,"C2",IF(G164&gt;=33,"D","E")))))))</f>
        <v>A1</v>
      </c>
      <c r="I164" s="95"/>
    </row>
    <row r="165" spans="1:9" ht="24.95" customHeight="1">
      <c r="A165" s="727" t="s">
        <v>99</v>
      </c>
      <c r="B165" s="728"/>
      <c r="C165" s="728"/>
      <c r="D165" s="728"/>
      <c r="E165" s="728"/>
      <c r="F165" s="728"/>
      <c r="G165" s="728"/>
      <c r="H165" s="729"/>
      <c r="I165" s="95"/>
    </row>
    <row r="166" spans="1:9" ht="24.95" customHeight="1">
      <c r="A166" s="689" t="s">
        <v>100</v>
      </c>
      <c r="B166" s="690"/>
      <c r="C166" s="690"/>
      <c r="D166" s="690"/>
      <c r="E166" s="690"/>
      <c r="F166" s="690"/>
      <c r="G166" s="690"/>
      <c r="H166" s="691"/>
      <c r="I166" s="95"/>
    </row>
    <row r="167" spans="1:9" ht="24.95" customHeight="1">
      <c r="A167" s="667" t="s">
        <v>101</v>
      </c>
      <c r="B167" s="668"/>
      <c r="C167" s="668"/>
      <c r="D167" s="668"/>
      <c r="E167" s="668"/>
      <c r="F167" s="668"/>
      <c r="G167" s="668"/>
      <c r="H167" s="669"/>
      <c r="I167" s="95"/>
    </row>
    <row r="168" spans="1:9" ht="24.95" customHeight="1">
      <c r="A168" s="667" t="s">
        <v>102</v>
      </c>
      <c r="B168" s="668"/>
      <c r="C168" s="668"/>
      <c r="D168" s="668"/>
      <c r="E168" s="668"/>
      <c r="F168" s="49"/>
      <c r="G168" s="50" t="s">
        <v>103</v>
      </c>
      <c r="H168" s="48"/>
      <c r="I168" s="95"/>
    </row>
    <row r="169" spans="1:9" ht="24.95" customHeight="1">
      <c r="A169" s="51" t="s">
        <v>104</v>
      </c>
      <c r="B169" s="52"/>
      <c r="C169" s="52"/>
      <c r="D169" s="52"/>
      <c r="E169" s="53"/>
      <c r="F169" s="54"/>
      <c r="G169" s="55" t="s">
        <v>105</v>
      </c>
      <c r="H169" s="56"/>
    </row>
    <row r="170" spans="1:9" ht="24.95" customHeight="1">
      <c r="A170" s="667" t="s">
        <v>106</v>
      </c>
      <c r="B170" s="668"/>
      <c r="C170" s="668"/>
      <c r="D170" s="668"/>
      <c r="E170" s="668"/>
      <c r="F170" s="668"/>
      <c r="G170" s="668"/>
      <c r="H170" s="669"/>
    </row>
    <row r="171" spans="1:9" ht="24.95" customHeight="1">
      <c r="A171" s="667" t="s">
        <v>102</v>
      </c>
      <c r="B171" s="668"/>
      <c r="C171" s="668"/>
      <c r="D171" s="668"/>
      <c r="E171" s="668"/>
      <c r="F171" s="49"/>
      <c r="G171" s="50" t="s">
        <v>103</v>
      </c>
      <c r="H171" s="48"/>
    </row>
    <row r="172" spans="1:9" ht="24.95" customHeight="1">
      <c r="A172" s="57" t="s">
        <v>107</v>
      </c>
      <c r="B172" s="58"/>
      <c r="C172" s="58"/>
      <c r="D172" s="58"/>
      <c r="E172" s="59"/>
      <c r="F172" s="60"/>
      <c r="G172" s="61" t="s">
        <v>108</v>
      </c>
      <c r="H172" s="62"/>
    </row>
    <row r="173" spans="1:9" ht="24.95" customHeight="1">
      <c r="A173" s="57" t="s">
        <v>109</v>
      </c>
      <c r="B173" s="58"/>
      <c r="C173" s="58"/>
      <c r="D173" s="58"/>
      <c r="E173" s="59"/>
      <c r="F173" s="60"/>
      <c r="G173" s="55" t="s">
        <v>105</v>
      </c>
      <c r="H173" s="56"/>
    </row>
    <row r="174" spans="1:9" ht="24.95" customHeight="1">
      <c r="A174" s="57" t="s">
        <v>110</v>
      </c>
      <c r="B174" s="58"/>
      <c r="C174" s="58"/>
      <c r="D174" s="58"/>
      <c r="E174" s="59"/>
      <c r="F174" s="58"/>
      <c r="G174" s="63" t="s">
        <v>105</v>
      </c>
      <c r="H174" s="64"/>
    </row>
    <row r="175" spans="1:9" ht="24.95" customHeight="1">
      <c r="A175" s="57" t="s">
        <v>111</v>
      </c>
      <c r="B175" s="58"/>
      <c r="C175" s="58"/>
      <c r="D175" s="58"/>
      <c r="E175" s="59"/>
      <c r="F175" s="58"/>
      <c r="G175" s="63" t="s">
        <v>105</v>
      </c>
      <c r="H175" s="64"/>
    </row>
    <row r="176" spans="1:9" ht="24.95" customHeight="1">
      <c r="A176" s="667" t="s">
        <v>112</v>
      </c>
      <c r="B176" s="668"/>
      <c r="C176" s="668"/>
      <c r="D176" s="668"/>
      <c r="E176" s="668"/>
      <c r="F176" s="668"/>
      <c r="G176" s="668"/>
      <c r="H176" s="669"/>
    </row>
    <row r="177" spans="1:8" ht="24.95" customHeight="1">
      <c r="A177" s="667" t="s">
        <v>102</v>
      </c>
      <c r="B177" s="668"/>
      <c r="C177" s="668"/>
      <c r="D177" s="668"/>
      <c r="E177" s="668"/>
      <c r="F177" s="65"/>
      <c r="G177" s="66"/>
      <c r="H177" s="67"/>
    </row>
    <row r="178" spans="1:8" ht="24.95" customHeight="1">
      <c r="A178" s="51" t="s">
        <v>113</v>
      </c>
      <c r="B178" s="68"/>
      <c r="C178" s="47" t="s">
        <v>152</v>
      </c>
      <c r="D178" s="47"/>
      <c r="E178" s="69"/>
      <c r="F178" s="47"/>
      <c r="G178" s="70"/>
      <c r="H178" s="48"/>
    </row>
    <row r="179" spans="1:8" ht="24.95" customHeight="1">
      <c r="A179" s="71" t="s">
        <v>115</v>
      </c>
      <c r="B179" s="72"/>
      <c r="C179" s="73"/>
      <c r="D179" s="73"/>
      <c r="E179" s="74"/>
      <c r="F179" s="73"/>
      <c r="G179" s="63"/>
      <c r="H179" s="64"/>
    </row>
    <row r="180" spans="1:8" ht="24.95" customHeight="1">
      <c r="A180" s="667" t="s">
        <v>116</v>
      </c>
      <c r="B180" s="668"/>
      <c r="C180" s="668"/>
      <c r="D180" s="668"/>
      <c r="E180" s="670"/>
      <c r="F180" s="75"/>
      <c r="G180" s="61" t="s">
        <v>117</v>
      </c>
      <c r="H180" s="76"/>
    </row>
    <row r="181" spans="1:8" ht="24.95" customHeight="1">
      <c r="A181" s="77" t="s">
        <v>118</v>
      </c>
      <c r="B181" s="78" t="s">
        <v>12</v>
      </c>
      <c r="C181" s="78" t="s">
        <v>118</v>
      </c>
      <c r="D181" s="78" t="s">
        <v>12</v>
      </c>
      <c r="E181" s="79"/>
      <c r="F181" s="78" t="s">
        <v>119</v>
      </c>
      <c r="G181" s="61"/>
      <c r="H181" s="80" t="s">
        <v>12</v>
      </c>
    </row>
    <row r="182" spans="1:8" ht="24.95" customHeight="1">
      <c r="A182" s="81" t="s">
        <v>120</v>
      </c>
      <c r="B182" s="78" t="s">
        <v>121</v>
      </c>
      <c r="C182" s="82" t="s">
        <v>122</v>
      </c>
      <c r="D182" s="82" t="s">
        <v>123</v>
      </c>
      <c r="E182" s="79"/>
      <c r="F182" s="82">
        <v>3</v>
      </c>
      <c r="G182" s="83"/>
      <c r="H182" s="84" t="s">
        <v>105</v>
      </c>
    </row>
    <row r="183" spans="1:8" ht="24.95" customHeight="1">
      <c r="A183" s="81" t="s">
        <v>124</v>
      </c>
      <c r="B183" s="78" t="s">
        <v>125</v>
      </c>
      <c r="C183" s="82" t="s">
        <v>126</v>
      </c>
      <c r="D183" s="82" t="s">
        <v>127</v>
      </c>
      <c r="E183" s="79"/>
      <c r="F183" s="82">
        <v>2</v>
      </c>
      <c r="G183" s="83"/>
      <c r="H183" s="84" t="s">
        <v>108</v>
      </c>
    </row>
    <row r="184" spans="1:8" ht="24.95" customHeight="1">
      <c r="A184" s="81" t="s">
        <v>128</v>
      </c>
      <c r="B184" s="78" t="s">
        <v>129</v>
      </c>
      <c r="C184" s="82" t="s">
        <v>130</v>
      </c>
      <c r="D184" s="82" t="s">
        <v>131</v>
      </c>
      <c r="E184" s="79"/>
      <c r="F184" s="82">
        <v>1</v>
      </c>
      <c r="G184" s="83"/>
      <c r="H184" s="84" t="s">
        <v>132</v>
      </c>
    </row>
    <row r="185" spans="1:8" ht="24.95" customHeight="1">
      <c r="A185" s="81" t="s">
        <v>133</v>
      </c>
      <c r="B185" s="78" t="s">
        <v>134</v>
      </c>
      <c r="C185" s="85" t="s">
        <v>135</v>
      </c>
      <c r="D185" s="85" t="s">
        <v>136</v>
      </c>
      <c r="E185" s="86"/>
      <c r="F185" s="87"/>
      <c r="G185" s="88"/>
      <c r="H185" s="89"/>
    </row>
    <row r="186" spans="1:8" ht="49.5" customHeight="1">
      <c r="A186" s="90" t="s">
        <v>137</v>
      </c>
      <c r="B186" s="91"/>
      <c r="C186" s="671" t="s">
        <v>138</v>
      </c>
      <c r="D186" s="672"/>
      <c r="E186" s="673"/>
      <c r="F186" s="92"/>
      <c r="G186" s="93" t="s">
        <v>139</v>
      </c>
      <c r="H186" s="94"/>
    </row>
    <row r="188" spans="1:8" ht="24.95" customHeight="1">
      <c r="A188" s="706" t="s">
        <v>82</v>
      </c>
      <c r="B188" s="707"/>
      <c r="C188" s="707"/>
      <c r="D188" s="707"/>
      <c r="E188" s="707"/>
      <c r="F188" s="707"/>
      <c r="G188" s="707"/>
      <c r="H188" s="708"/>
    </row>
    <row r="189" spans="1:8" ht="24.95" customHeight="1">
      <c r="A189" s="704" t="s">
        <v>42</v>
      </c>
      <c r="B189" s="681"/>
      <c r="C189" s="681"/>
      <c r="D189" s="681"/>
      <c r="E189" s="681"/>
      <c r="F189" s="681"/>
      <c r="G189" s="681"/>
      <c r="H189" s="705"/>
    </row>
    <row r="190" spans="1:8" ht="24.95" customHeight="1">
      <c r="A190" s="704" t="s">
        <v>43</v>
      </c>
      <c r="B190" s="681"/>
      <c r="C190" s="681"/>
      <c r="D190" s="681"/>
      <c r="E190" s="681"/>
      <c r="F190" s="681"/>
      <c r="G190" s="681"/>
      <c r="H190" s="705"/>
    </row>
    <row r="191" spans="1:8" ht="24.95" customHeight="1">
      <c r="A191" s="704" t="s">
        <v>83</v>
      </c>
      <c r="B191" s="681"/>
      <c r="C191" s="681"/>
      <c r="D191" s="681"/>
      <c r="E191" s="681"/>
      <c r="F191" s="681"/>
      <c r="G191" s="681"/>
      <c r="H191" s="705"/>
    </row>
    <row r="192" spans="1:8" ht="24.95" customHeight="1">
      <c r="A192" s="704" t="s">
        <v>84</v>
      </c>
      <c r="B192" s="681"/>
      <c r="C192" s="681"/>
      <c r="D192" s="681"/>
      <c r="E192" s="681"/>
      <c r="F192" s="681"/>
      <c r="G192" s="681"/>
      <c r="H192" s="705"/>
    </row>
    <row r="193" spans="1:8" ht="24.95" customHeight="1">
      <c r="A193" s="30" t="s">
        <v>47</v>
      </c>
      <c r="B193" s="31"/>
      <c r="C193" s="679">
        <v>1</v>
      </c>
      <c r="D193" s="679"/>
      <c r="E193" s="679"/>
      <c r="F193" s="31"/>
      <c r="G193" s="681"/>
      <c r="H193" s="705"/>
    </row>
    <row r="194" spans="1:8" ht="24.95" customHeight="1">
      <c r="A194" s="30" t="s">
        <v>4</v>
      </c>
      <c r="B194" s="31"/>
      <c r="C194" s="679" t="s">
        <v>17</v>
      </c>
      <c r="D194" s="679"/>
      <c r="E194" s="679"/>
      <c r="F194" s="32" t="s">
        <v>85</v>
      </c>
      <c r="G194" s="681">
        <v>5</v>
      </c>
      <c r="H194" s="705"/>
    </row>
    <row r="195" spans="1:8" ht="24.95" customHeight="1">
      <c r="A195" s="30" t="s">
        <v>86</v>
      </c>
      <c r="B195" s="33"/>
      <c r="C195" s="679" t="s">
        <v>153</v>
      </c>
      <c r="D195" s="679"/>
      <c r="E195" s="679"/>
      <c r="F195" s="31"/>
      <c r="G195" s="681"/>
      <c r="H195" s="705"/>
    </row>
    <row r="196" spans="1:8" ht="24.95" customHeight="1">
      <c r="A196" s="30" t="s">
        <v>88</v>
      </c>
      <c r="B196" s="31"/>
      <c r="C196" s="709" t="s">
        <v>154</v>
      </c>
      <c r="D196" s="709"/>
      <c r="E196" s="709"/>
      <c r="F196" s="31" t="s">
        <v>53</v>
      </c>
      <c r="G196" s="710">
        <v>1520</v>
      </c>
      <c r="H196" s="711"/>
    </row>
    <row r="197" spans="1:8" ht="24.95" customHeight="1">
      <c r="A197" s="683" t="s">
        <v>90</v>
      </c>
      <c r="B197" s="684"/>
      <c r="C197" s="684"/>
      <c r="D197" s="684"/>
      <c r="E197" s="684"/>
      <c r="F197" s="684"/>
      <c r="G197" s="684"/>
      <c r="H197" s="685"/>
    </row>
    <row r="198" spans="1:8" ht="24.95" customHeight="1">
      <c r="A198" s="683" t="s">
        <v>62</v>
      </c>
      <c r="B198" s="684"/>
      <c r="C198" s="684"/>
      <c r="D198" s="684"/>
      <c r="E198" s="684"/>
      <c r="F198" s="684"/>
      <c r="G198" s="684"/>
      <c r="H198" s="685"/>
    </row>
    <row r="199" spans="1:8" ht="24.95" customHeight="1">
      <c r="A199" s="674" t="s">
        <v>54</v>
      </c>
      <c r="B199" s="692" t="s">
        <v>55</v>
      </c>
      <c r="C199" s="695" t="s">
        <v>67</v>
      </c>
      <c r="D199" s="695" t="s">
        <v>91</v>
      </c>
      <c r="E199" s="695" t="s">
        <v>69</v>
      </c>
      <c r="F199" s="695" t="s">
        <v>70</v>
      </c>
      <c r="G199" s="698" t="s">
        <v>71</v>
      </c>
      <c r="H199" s="701" t="s">
        <v>12</v>
      </c>
    </row>
    <row r="200" spans="1:8" ht="24.95" customHeight="1">
      <c r="A200" s="677"/>
      <c r="B200" s="712"/>
      <c r="C200" s="714"/>
      <c r="D200" s="714"/>
      <c r="E200" s="714"/>
      <c r="F200" s="714"/>
      <c r="G200" s="716"/>
      <c r="H200" s="718"/>
    </row>
    <row r="201" spans="1:8" ht="24.95" customHeight="1">
      <c r="A201" s="678"/>
      <c r="B201" s="713"/>
      <c r="C201" s="715"/>
      <c r="D201" s="715"/>
      <c r="E201" s="715"/>
      <c r="F201" s="715"/>
      <c r="G201" s="717"/>
      <c r="H201" s="719"/>
    </row>
    <row r="202" spans="1:8" ht="24.95" customHeight="1">
      <c r="A202" s="34">
        <v>1</v>
      </c>
      <c r="B202" s="35" t="s">
        <v>5</v>
      </c>
      <c r="C202" s="99">
        <v>7.5</v>
      </c>
      <c r="D202" s="99">
        <v>4</v>
      </c>
      <c r="E202" s="99">
        <v>4</v>
      </c>
      <c r="F202" s="99">
        <v>54</v>
      </c>
      <c r="G202" s="100">
        <v>69.5</v>
      </c>
      <c r="H202" s="39" t="str">
        <f>IF(G202&gt;=91,"A1",IF(G202&gt;=81,"A2",IF(G202&gt;=71,"B1",IF(G202&gt;=61,"B2",IF(G202&gt;=51,"C1",IF(G202&gt;=41,"C2",IF(G202&gt;=33,"D","E")))))))</f>
        <v>B2</v>
      </c>
    </row>
    <row r="203" spans="1:8" ht="24.95" customHeight="1">
      <c r="A203" s="34">
        <v>2</v>
      </c>
      <c r="B203" s="35" t="s">
        <v>6</v>
      </c>
      <c r="C203" s="40">
        <v>9.5</v>
      </c>
      <c r="D203" s="36">
        <v>4</v>
      </c>
      <c r="E203" s="37">
        <v>4</v>
      </c>
      <c r="F203" s="41">
        <v>67</v>
      </c>
      <c r="G203" s="38">
        <v>84.5</v>
      </c>
      <c r="H203" s="39" t="str">
        <f>IF(G203&gt;=91,"A1",IF(G203&gt;=81,"A2",IF(G203&gt;=71,"B1",IF(G203&gt;=61,"B2",IF(G203&gt;=51,"C1",IF(G203&gt;=41,"C2",IF(G203&gt;=33,"D","E")))))))</f>
        <v>A2</v>
      </c>
    </row>
    <row r="204" spans="1:8" ht="24.95" customHeight="1">
      <c r="A204" s="34">
        <v>3</v>
      </c>
      <c r="B204" s="35" t="s">
        <v>7</v>
      </c>
      <c r="C204" s="41">
        <v>10</v>
      </c>
      <c r="D204" s="36">
        <v>4</v>
      </c>
      <c r="E204" s="37">
        <v>4</v>
      </c>
      <c r="F204" s="41">
        <v>73</v>
      </c>
      <c r="G204" s="38">
        <v>91</v>
      </c>
      <c r="H204" s="39" t="str">
        <f>IF(G204&gt;=91,"A1",IF(G204&gt;=81,"A2",IF(G204&gt;=71,"B1",IF(G204&gt;=61,"B2",IF(G204&gt;=51,"C1",IF(G204&gt;=41,"C2",IF(G204&gt;=33,"D","E")))))))</f>
        <v>A1</v>
      </c>
    </row>
    <row r="205" spans="1:8" ht="24.95" customHeight="1">
      <c r="A205" s="34">
        <v>4</v>
      </c>
      <c r="B205" s="35" t="s">
        <v>8</v>
      </c>
      <c r="C205" s="41">
        <v>9.75</v>
      </c>
      <c r="D205" s="36">
        <v>4</v>
      </c>
      <c r="E205" s="37">
        <v>4</v>
      </c>
      <c r="F205" s="41">
        <v>59</v>
      </c>
      <c r="G205" s="38">
        <v>76.75</v>
      </c>
      <c r="H205" s="39" t="str">
        <f>IF(G205&gt;=91,"A1",IF(G205&gt;=81,"A2",IF(G205&gt;=71,"B1",IF(G205&gt;=61,"B2",IF(G205&gt;=51,"C1",IF(G205&gt;=41,"C2",IF(G205&gt;=33,"D","E")))))))</f>
        <v>B1</v>
      </c>
    </row>
    <row r="206" spans="1:8" ht="24.95" customHeight="1">
      <c r="A206" s="34">
        <v>5</v>
      </c>
      <c r="B206" s="42" t="s">
        <v>94</v>
      </c>
      <c r="C206" s="41"/>
      <c r="D206" s="36"/>
      <c r="E206" s="37"/>
      <c r="F206" s="41"/>
      <c r="G206" s="38">
        <v>39</v>
      </c>
      <c r="H206" s="39"/>
    </row>
    <row r="207" spans="1:8" ht="24.95" customHeight="1">
      <c r="A207" s="34">
        <v>6</v>
      </c>
      <c r="B207" s="43" t="s">
        <v>95</v>
      </c>
      <c r="C207" s="44"/>
      <c r="D207" s="44"/>
      <c r="E207" s="44"/>
      <c r="F207" s="45" t="s">
        <v>155</v>
      </c>
      <c r="G207" s="38"/>
      <c r="H207" s="39"/>
    </row>
    <row r="208" spans="1:8" ht="24.95" customHeight="1">
      <c r="A208" s="34">
        <v>7</v>
      </c>
      <c r="B208" s="43" t="s">
        <v>97</v>
      </c>
      <c r="C208" s="44"/>
      <c r="D208" s="44"/>
      <c r="E208" s="44"/>
      <c r="F208" s="45" t="s">
        <v>156</v>
      </c>
      <c r="G208" s="38"/>
      <c r="H208" s="39"/>
    </row>
    <row r="209" spans="1:8" ht="24.95" customHeight="1">
      <c r="A209" s="46" t="s">
        <v>10</v>
      </c>
      <c r="B209" s="43"/>
      <c r="C209" s="44"/>
      <c r="D209" s="44"/>
      <c r="E209" s="44"/>
      <c r="F209" s="45"/>
      <c r="G209" s="38">
        <f>SUM(G202:G208)</f>
        <v>360.75</v>
      </c>
      <c r="H209" s="39"/>
    </row>
    <row r="210" spans="1:8" ht="24.95" customHeight="1">
      <c r="A210" s="46" t="s">
        <v>98</v>
      </c>
      <c r="B210" s="43"/>
      <c r="C210" s="44"/>
      <c r="D210" s="44"/>
      <c r="E210" s="44"/>
      <c r="F210" s="45"/>
      <c r="G210" s="38">
        <f>(G209/450)*100</f>
        <v>80.166666666666657</v>
      </c>
      <c r="H210" s="39" t="str">
        <f>IF(G210&gt;=91,"A1",IF(G210&gt;=81,"A2",IF(G210&gt;=71,"B1",IF(G210&gt;=61,"B2",IF(G210&gt;=51,"C1",IF(G210&gt;=41,"C2",IF(G210&gt;=33,"D","E")))))))</f>
        <v>B1</v>
      </c>
    </row>
    <row r="211" spans="1:8" ht="24.95" customHeight="1">
      <c r="A211" s="727" t="s">
        <v>157</v>
      </c>
      <c r="B211" s="728"/>
      <c r="C211" s="728"/>
      <c r="D211" s="728"/>
      <c r="E211" s="728"/>
      <c r="F211" s="728"/>
      <c r="G211" s="728"/>
      <c r="H211" s="729"/>
    </row>
    <row r="212" spans="1:8" ht="24.95" customHeight="1">
      <c r="A212" s="689" t="s">
        <v>100</v>
      </c>
      <c r="B212" s="690"/>
      <c r="C212" s="690"/>
      <c r="D212" s="690"/>
      <c r="E212" s="690"/>
      <c r="F212" s="690"/>
      <c r="G212" s="690"/>
      <c r="H212" s="691"/>
    </row>
    <row r="213" spans="1:8" ht="24.95" customHeight="1">
      <c r="A213" s="667" t="s">
        <v>101</v>
      </c>
      <c r="B213" s="668"/>
      <c r="C213" s="668"/>
      <c r="D213" s="668"/>
      <c r="E213" s="668"/>
      <c r="F213" s="668"/>
      <c r="G213" s="668"/>
      <c r="H213" s="669"/>
    </row>
    <row r="214" spans="1:8" ht="24.95" customHeight="1">
      <c r="A214" s="667" t="s">
        <v>102</v>
      </c>
      <c r="B214" s="668"/>
      <c r="C214" s="668"/>
      <c r="D214" s="668"/>
      <c r="E214" s="668"/>
      <c r="F214" s="49"/>
      <c r="G214" s="50" t="s">
        <v>103</v>
      </c>
      <c r="H214" s="48"/>
    </row>
    <row r="215" spans="1:8" ht="24.95" customHeight="1">
      <c r="A215" s="51" t="s">
        <v>104</v>
      </c>
      <c r="B215" s="52"/>
      <c r="C215" s="52"/>
      <c r="D215" s="52"/>
      <c r="E215" s="53"/>
      <c r="F215" s="54"/>
      <c r="G215" s="55" t="s">
        <v>105</v>
      </c>
      <c r="H215" s="56"/>
    </row>
    <row r="216" spans="1:8" ht="24.95" customHeight="1">
      <c r="A216" s="667" t="s">
        <v>106</v>
      </c>
      <c r="B216" s="668"/>
      <c r="C216" s="668"/>
      <c r="D216" s="668"/>
      <c r="E216" s="668"/>
      <c r="F216" s="668"/>
      <c r="G216" s="668"/>
      <c r="H216" s="669"/>
    </row>
    <row r="217" spans="1:8" ht="24.95" customHeight="1">
      <c r="A217" s="667" t="s">
        <v>102</v>
      </c>
      <c r="B217" s="668"/>
      <c r="C217" s="668"/>
      <c r="D217" s="668"/>
      <c r="E217" s="668"/>
      <c r="F217" s="49"/>
      <c r="G217" s="50" t="s">
        <v>103</v>
      </c>
      <c r="H217" s="48"/>
    </row>
    <row r="218" spans="1:8" ht="24.95" customHeight="1">
      <c r="A218" s="57" t="s">
        <v>107</v>
      </c>
      <c r="B218" s="58"/>
      <c r="C218" s="58"/>
      <c r="D218" s="58"/>
      <c r="E218" s="59"/>
      <c r="F218" s="60"/>
      <c r="G218" s="61" t="s">
        <v>108</v>
      </c>
      <c r="H218" s="62"/>
    </row>
    <row r="219" spans="1:8" ht="24.95" customHeight="1">
      <c r="A219" s="57" t="s">
        <v>109</v>
      </c>
      <c r="B219" s="58"/>
      <c r="C219" s="58"/>
      <c r="D219" s="58"/>
      <c r="E219" s="59"/>
      <c r="F219" s="60"/>
      <c r="G219" s="55" t="s">
        <v>105</v>
      </c>
      <c r="H219" s="56"/>
    </row>
    <row r="220" spans="1:8" ht="24.95" customHeight="1">
      <c r="A220" s="57" t="s">
        <v>110</v>
      </c>
      <c r="B220" s="58"/>
      <c r="C220" s="58"/>
      <c r="D220" s="58"/>
      <c r="E220" s="59"/>
      <c r="F220" s="58"/>
      <c r="G220" s="63" t="s">
        <v>108</v>
      </c>
      <c r="H220" s="64"/>
    </row>
    <row r="221" spans="1:8" ht="24.95" customHeight="1">
      <c r="A221" s="57" t="s">
        <v>111</v>
      </c>
      <c r="B221" s="58"/>
      <c r="C221" s="58"/>
      <c r="D221" s="58"/>
      <c r="E221" s="59"/>
      <c r="F221" s="58"/>
      <c r="G221" s="63" t="s">
        <v>105</v>
      </c>
      <c r="H221" s="64"/>
    </row>
    <row r="222" spans="1:8" ht="24.95" customHeight="1">
      <c r="A222" s="667" t="s">
        <v>112</v>
      </c>
      <c r="B222" s="668"/>
      <c r="C222" s="668"/>
      <c r="D222" s="668"/>
      <c r="E222" s="668"/>
      <c r="F222" s="668"/>
      <c r="G222" s="668"/>
      <c r="H222" s="669"/>
    </row>
    <row r="223" spans="1:8" ht="24.95" customHeight="1">
      <c r="A223" s="667" t="s">
        <v>102</v>
      </c>
      <c r="B223" s="668"/>
      <c r="C223" s="668"/>
      <c r="D223" s="668"/>
      <c r="E223" s="668"/>
      <c r="F223" s="65"/>
      <c r="G223" s="66"/>
      <c r="H223" s="67"/>
    </row>
    <row r="224" spans="1:8" ht="24.95" customHeight="1">
      <c r="A224" s="51" t="s">
        <v>113</v>
      </c>
      <c r="B224" s="68"/>
      <c r="C224" s="47" t="s">
        <v>158</v>
      </c>
      <c r="D224" s="47"/>
      <c r="E224" s="69"/>
      <c r="F224" s="47"/>
      <c r="G224" s="70"/>
      <c r="H224" s="48"/>
    </row>
    <row r="225" spans="1:8" ht="24.95" customHeight="1">
      <c r="A225" s="71" t="s">
        <v>115</v>
      </c>
      <c r="B225" s="72"/>
      <c r="C225" s="73"/>
      <c r="D225" s="73"/>
      <c r="E225" s="74"/>
      <c r="F225" s="73"/>
      <c r="G225" s="63"/>
      <c r="H225" s="64"/>
    </row>
    <row r="226" spans="1:8" ht="24.95" customHeight="1">
      <c r="A226" s="667" t="s">
        <v>116</v>
      </c>
      <c r="B226" s="668"/>
      <c r="C226" s="668"/>
      <c r="D226" s="668"/>
      <c r="E226" s="670"/>
      <c r="F226" s="75"/>
      <c r="G226" s="61" t="s">
        <v>117</v>
      </c>
      <c r="H226" s="76"/>
    </row>
    <row r="227" spans="1:8" ht="24.95" customHeight="1">
      <c r="A227" s="77" t="s">
        <v>118</v>
      </c>
      <c r="B227" s="78" t="s">
        <v>12</v>
      </c>
      <c r="C227" s="78" t="s">
        <v>118</v>
      </c>
      <c r="D227" s="78" t="s">
        <v>12</v>
      </c>
      <c r="E227" s="79"/>
      <c r="F227" s="78" t="s">
        <v>119</v>
      </c>
      <c r="G227" s="61"/>
      <c r="H227" s="80" t="s">
        <v>12</v>
      </c>
    </row>
    <row r="228" spans="1:8" ht="24.95" customHeight="1">
      <c r="A228" s="81" t="s">
        <v>120</v>
      </c>
      <c r="B228" s="78" t="s">
        <v>121</v>
      </c>
      <c r="C228" s="82" t="s">
        <v>122</v>
      </c>
      <c r="D228" s="82" t="s">
        <v>123</v>
      </c>
      <c r="E228" s="79"/>
      <c r="F228" s="82">
        <v>3</v>
      </c>
      <c r="G228" s="83"/>
      <c r="H228" s="84" t="s">
        <v>105</v>
      </c>
    </row>
    <row r="229" spans="1:8" ht="24.95" customHeight="1">
      <c r="A229" s="81" t="s">
        <v>124</v>
      </c>
      <c r="B229" s="78" t="s">
        <v>125</v>
      </c>
      <c r="C229" s="82" t="s">
        <v>126</v>
      </c>
      <c r="D229" s="82" t="s">
        <v>127</v>
      </c>
      <c r="E229" s="79"/>
      <c r="F229" s="82">
        <v>2</v>
      </c>
      <c r="G229" s="83"/>
      <c r="H229" s="84" t="s">
        <v>108</v>
      </c>
    </row>
    <row r="230" spans="1:8" ht="24.95" customHeight="1">
      <c r="A230" s="81" t="s">
        <v>128</v>
      </c>
      <c r="B230" s="78" t="s">
        <v>129</v>
      </c>
      <c r="C230" s="82" t="s">
        <v>130</v>
      </c>
      <c r="D230" s="82" t="s">
        <v>131</v>
      </c>
      <c r="E230" s="79"/>
      <c r="F230" s="82">
        <v>1</v>
      </c>
      <c r="G230" s="83"/>
      <c r="H230" s="84" t="s">
        <v>132</v>
      </c>
    </row>
    <row r="231" spans="1:8" ht="24.95" customHeight="1">
      <c r="A231" s="81" t="s">
        <v>133</v>
      </c>
      <c r="B231" s="78" t="s">
        <v>134</v>
      </c>
      <c r="C231" s="85" t="s">
        <v>135</v>
      </c>
      <c r="D231" s="85" t="s">
        <v>136</v>
      </c>
      <c r="E231" s="86"/>
      <c r="F231" s="87"/>
      <c r="G231" s="88"/>
      <c r="H231" s="89"/>
    </row>
    <row r="232" spans="1:8" ht="57.75" customHeight="1">
      <c r="A232" s="90" t="s">
        <v>137</v>
      </c>
      <c r="B232" s="91"/>
      <c r="C232" s="671" t="s">
        <v>138</v>
      </c>
      <c r="D232" s="672"/>
      <c r="E232" s="673"/>
      <c r="F232" s="92"/>
      <c r="G232" s="93" t="s">
        <v>139</v>
      </c>
      <c r="H232" s="94"/>
    </row>
    <row r="235" spans="1:8" ht="24.95" customHeight="1">
      <c r="A235" s="706" t="s">
        <v>82</v>
      </c>
      <c r="B235" s="707"/>
      <c r="C235" s="707"/>
      <c r="D235" s="707"/>
      <c r="E235" s="707"/>
      <c r="F235" s="707"/>
      <c r="G235" s="707"/>
      <c r="H235" s="708"/>
    </row>
    <row r="236" spans="1:8" ht="24.95" customHeight="1">
      <c r="A236" s="704" t="s">
        <v>42</v>
      </c>
      <c r="B236" s="681"/>
      <c r="C236" s="681"/>
      <c r="D236" s="681"/>
      <c r="E236" s="681"/>
      <c r="F236" s="681"/>
      <c r="G236" s="681"/>
      <c r="H236" s="705"/>
    </row>
    <row r="237" spans="1:8" ht="24.95" customHeight="1">
      <c r="A237" s="704" t="s">
        <v>43</v>
      </c>
      <c r="B237" s="681"/>
      <c r="C237" s="681"/>
      <c r="D237" s="681"/>
      <c r="E237" s="681"/>
      <c r="F237" s="681"/>
      <c r="G237" s="681"/>
      <c r="H237" s="705"/>
    </row>
    <row r="238" spans="1:8" ht="24.95" customHeight="1">
      <c r="A238" s="704" t="s">
        <v>83</v>
      </c>
      <c r="B238" s="681"/>
      <c r="C238" s="681"/>
      <c r="D238" s="681"/>
      <c r="E238" s="681"/>
      <c r="F238" s="681"/>
      <c r="G238" s="681"/>
      <c r="H238" s="705"/>
    </row>
    <row r="239" spans="1:8" ht="24.95" customHeight="1">
      <c r="A239" s="704" t="s">
        <v>84</v>
      </c>
      <c r="B239" s="681"/>
      <c r="C239" s="681"/>
      <c r="D239" s="681"/>
      <c r="E239" s="681"/>
      <c r="F239" s="681"/>
      <c r="G239" s="681"/>
      <c r="H239" s="705"/>
    </row>
    <row r="240" spans="1:8" ht="24.95" customHeight="1">
      <c r="A240" s="30" t="s">
        <v>47</v>
      </c>
      <c r="B240" s="31"/>
      <c r="C240" s="679">
        <v>1</v>
      </c>
      <c r="D240" s="679"/>
      <c r="E240" s="679"/>
      <c r="F240" s="31"/>
      <c r="G240" s="681"/>
      <c r="H240" s="705"/>
    </row>
    <row r="241" spans="1:8" ht="24.95" customHeight="1">
      <c r="A241" s="30" t="s">
        <v>4</v>
      </c>
      <c r="B241" s="31"/>
      <c r="C241" s="679" t="s">
        <v>18</v>
      </c>
      <c r="D241" s="679"/>
      <c r="E241" s="679"/>
      <c r="F241" s="32" t="s">
        <v>85</v>
      </c>
      <c r="G241" s="681">
        <v>6</v>
      </c>
      <c r="H241" s="705"/>
    </row>
    <row r="242" spans="1:8" ht="24.95" customHeight="1">
      <c r="A242" s="30" t="s">
        <v>86</v>
      </c>
      <c r="B242" s="33"/>
      <c r="C242" s="679" t="s">
        <v>159</v>
      </c>
      <c r="D242" s="679"/>
      <c r="E242" s="679"/>
      <c r="F242" s="31"/>
      <c r="G242" s="681"/>
      <c r="H242" s="705"/>
    </row>
    <row r="243" spans="1:8" ht="24.95" customHeight="1">
      <c r="A243" s="30" t="s">
        <v>88</v>
      </c>
      <c r="B243" s="31"/>
      <c r="C243" s="709" t="s">
        <v>160</v>
      </c>
      <c r="D243" s="709"/>
      <c r="E243" s="709"/>
      <c r="F243" s="31" t="s">
        <v>53</v>
      </c>
      <c r="G243" s="710">
        <v>1282</v>
      </c>
      <c r="H243" s="711"/>
    </row>
    <row r="244" spans="1:8" ht="24.95" customHeight="1">
      <c r="A244" s="683" t="s">
        <v>90</v>
      </c>
      <c r="B244" s="684"/>
      <c r="C244" s="684"/>
      <c r="D244" s="684"/>
      <c r="E244" s="684"/>
      <c r="F244" s="684"/>
      <c r="G244" s="684"/>
      <c r="H244" s="685"/>
    </row>
    <row r="245" spans="1:8" ht="24.95" customHeight="1">
      <c r="A245" s="683" t="s">
        <v>62</v>
      </c>
      <c r="B245" s="684"/>
      <c r="C245" s="684"/>
      <c r="D245" s="684"/>
      <c r="E245" s="684"/>
      <c r="F245" s="684"/>
      <c r="G245" s="684"/>
      <c r="H245" s="685"/>
    </row>
    <row r="246" spans="1:8" ht="24.95" customHeight="1">
      <c r="A246" s="674" t="s">
        <v>54</v>
      </c>
      <c r="B246" s="692" t="s">
        <v>55</v>
      </c>
      <c r="C246" s="695" t="s">
        <v>67</v>
      </c>
      <c r="D246" s="695" t="s">
        <v>91</v>
      </c>
      <c r="E246" s="695" t="s">
        <v>69</v>
      </c>
      <c r="F246" s="695" t="s">
        <v>70</v>
      </c>
      <c r="G246" s="698" t="s">
        <v>71</v>
      </c>
      <c r="H246" s="701" t="s">
        <v>12</v>
      </c>
    </row>
    <row r="247" spans="1:8" ht="24.95" customHeight="1">
      <c r="A247" s="677"/>
      <c r="B247" s="712"/>
      <c r="C247" s="714"/>
      <c r="D247" s="714"/>
      <c r="E247" s="714"/>
      <c r="F247" s="714"/>
      <c r="G247" s="716"/>
      <c r="H247" s="718"/>
    </row>
    <row r="248" spans="1:8" ht="24.95" customHeight="1">
      <c r="A248" s="678"/>
      <c r="B248" s="713"/>
      <c r="C248" s="715"/>
      <c r="D248" s="715"/>
      <c r="E248" s="715"/>
      <c r="F248" s="715"/>
      <c r="G248" s="717"/>
      <c r="H248" s="719"/>
    </row>
    <row r="249" spans="1:8" ht="24.95" customHeight="1">
      <c r="A249" s="34">
        <v>1</v>
      </c>
      <c r="B249" s="35" t="s">
        <v>5</v>
      </c>
      <c r="C249" s="101">
        <v>7</v>
      </c>
      <c r="D249" s="101">
        <v>3</v>
      </c>
      <c r="E249" s="102">
        <v>4</v>
      </c>
      <c r="F249" s="101">
        <v>48</v>
      </c>
      <c r="G249" s="103">
        <v>62</v>
      </c>
      <c r="H249" s="39" t="str">
        <f>IF(G249&gt;=91,"A1",IF(G249&gt;=81,"A2",IF(G249&gt;=71,"B1",IF(G249&gt;=61,"B2",IF(G249&gt;=51,"C1",IF(G249&gt;=41,"C2",IF(G249&gt;=33,"D","E")))))))</f>
        <v>B2</v>
      </c>
    </row>
    <row r="250" spans="1:8" ht="24.95" customHeight="1">
      <c r="A250" s="34">
        <v>2</v>
      </c>
      <c r="B250" s="35" t="s">
        <v>6</v>
      </c>
      <c r="C250" s="40">
        <v>8.25</v>
      </c>
      <c r="D250" s="36">
        <v>3</v>
      </c>
      <c r="E250" s="37">
        <v>4</v>
      </c>
      <c r="F250" s="41">
        <v>54</v>
      </c>
      <c r="G250" s="38">
        <v>69.25</v>
      </c>
      <c r="H250" s="39" t="str">
        <f>IF(G250&gt;=91,"A1",IF(G250&gt;=81,"A2",IF(G250&gt;=71,"B1",IF(G250&gt;=61,"B2",IF(G250&gt;=51,"C1",IF(G250&gt;=41,"C2",IF(G250&gt;=33,"D","E")))))))</f>
        <v>B2</v>
      </c>
    </row>
    <row r="251" spans="1:8" ht="24.95" customHeight="1">
      <c r="A251" s="34">
        <v>3</v>
      </c>
      <c r="B251" s="35" t="s">
        <v>7</v>
      </c>
      <c r="C251" s="41">
        <v>9.5</v>
      </c>
      <c r="D251" s="36">
        <v>3</v>
      </c>
      <c r="E251" s="37">
        <v>4</v>
      </c>
      <c r="F251" s="41">
        <v>73</v>
      </c>
      <c r="G251" s="38">
        <v>89.5</v>
      </c>
      <c r="H251" s="39" t="str">
        <f>IF(G251&gt;=91,"A1",IF(G251&gt;=81,"A2",IF(G251&gt;=71,"B1",IF(G251&gt;=61,"B2",IF(G251&gt;=51,"C1",IF(G251&gt;=41,"C2",IF(G251&gt;=33,"D","E")))))))</f>
        <v>A2</v>
      </c>
    </row>
    <row r="252" spans="1:8" ht="24.95" customHeight="1">
      <c r="A252" s="34">
        <v>4</v>
      </c>
      <c r="B252" s="35" t="s">
        <v>8</v>
      </c>
      <c r="C252" s="41">
        <v>8.5</v>
      </c>
      <c r="D252" s="36">
        <v>3</v>
      </c>
      <c r="E252" s="37">
        <v>4</v>
      </c>
      <c r="F252" s="41">
        <v>41</v>
      </c>
      <c r="G252" s="38">
        <v>56.5</v>
      </c>
      <c r="H252" s="39" t="str">
        <f>IF(G252&gt;=91,"A1",IF(G252&gt;=81,"A2",IF(G252&gt;=71,"B1",IF(G252&gt;=61,"B2",IF(G252&gt;=51,"C1",IF(G252&gt;=41,"C2",IF(G252&gt;=33,"D","E")))))))</f>
        <v>C1</v>
      </c>
    </row>
    <row r="253" spans="1:8" ht="24.95" customHeight="1">
      <c r="A253" s="34">
        <v>5</v>
      </c>
      <c r="B253" s="42" t="s">
        <v>94</v>
      </c>
      <c r="C253" s="41"/>
      <c r="D253" s="36"/>
      <c r="E253" s="37"/>
      <c r="F253" s="41"/>
      <c r="G253" s="38">
        <v>38</v>
      </c>
      <c r="H253" s="39" t="str">
        <f>IF(G253&gt;=91,"A1",IF(G253&gt;=81,"A2",IF(G253&gt;=71,"B1",IF(G253&gt;=61,"B2",IF(G253&gt;=51,"C1",IF(G253&gt;=41,"C2",IF(G253&gt;=33,"D","E")))))))</f>
        <v>D</v>
      </c>
    </row>
    <row r="254" spans="1:8" ht="24.95" customHeight="1">
      <c r="A254" s="34">
        <v>6</v>
      </c>
      <c r="B254" s="43" t="s">
        <v>95</v>
      </c>
      <c r="C254" s="44"/>
      <c r="D254" s="44"/>
      <c r="E254" s="44"/>
      <c r="F254" s="45" t="s">
        <v>96</v>
      </c>
      <c r="G254" s="38"/>
      <c r="H254" s="39"/>
    </row>
    <row r="255" spans="1:8" ht="24.95" customHeight="1">
      <c r="A255" s="34">
        <v>7</v>
      </c>
      <c r="B255" s="43" t="s">
        <v>97</v>
      </c>
      <c r="C255" s="44"/>
      <c r="D255" s="44"/>
      <c r="E255" s="44"/>
      <c r="F255" s="45" t="s">
        <v>155</v>
      </c>
      <c r="G255" s="38"/>
      <c r="H255" s="39"/>
    </row>
    <row r="256" spans="1:8" ht="24.95" customHeight="1">
      <c r="A256" s="46" t="s">
        <v>10</v>
      </c>
      <c r="B256" s="43"/>
      <c r="C256" s="44"/>
      <c r="D256" s="44"/>
      <c r="E256" s="44"/>
      <c r="F256" s="45"/>
      <c r="G256" s="38">
        <f>(G249+G250+G251+G252+G253)</f>
        <v>315.25</v>
      </c>
      <c r="H256" s="39"/>
    </row>
    <row r="257" spans="1:8" ht="24.95" customHeight="1">
      <c r="A257" s="46" t="s">
        <v>98</v>
      </c>
      <c r="B257" s="43"/>
      <c r="C257" s="44"/>
      <c r="D257" s="44"/>
      <c r="E257" s="44"/>
      <c r="F257" s="45"/>
      <c r="G257" s="38">
        <f>(G256/450)*100</f>
        <v>70.055555555555557</v>
      </c>
      <c r="H257" s="39" t="str">
        <f>IF(G257&gt;=91,"A1",IF(G257&gt;=81,"A2",IF(G257&gt;=71,"B1",IF(G257&gt;=61,"B2",IF(G257&gt;=51,"C1",IF(G257&gt;=41,"C2",IF(G257&gt;=33,"D","E")))))))</f>
        <v>B2</v>
      </c>
    </row>
    <row r="258" spans="1:8" ht="24.95" customHeight="1">
      <c r="A258" s="727" t="s">
        <v>161</v>
      </c>
      <c r="B258" s="728"/>
      <c r="C258" s="728"/>
      <c r="D258" s="728"/>
      <c r="E258" s="728"/>
      <c r="F258" s="728"/>
      <c r="G258" s="728"/>
      <c r="H258" s="729"/>
    </row>
    <row r="259" spans="1:8" ht="24.95" customHeight="1">
      <c r="A259" s="689" t="s">
        <v>100</v>
      </c>
      <c r="B259" s="690"/>
      <c r="C259" s="690"/>
      <c r="D259" s="690"/>
      <c r="E259" s="690"/>
      <c r="F259" s="690"/>
      <c r="G259" s="690"/>
      <c r="H259" s="691"/>
    </row>
    <row r="260" spans="1:8" ht="24.95" customHeight="1">
      <c r="A260" s="667" t="s">
        <v>101</v>
      </c>
      <c r="B260" s="668"/>
      <c r="C260" s="668"/>
      <c r="D260" s="668"/>
      <c r="E260" s="668"/>
      <c r="F260" s="668"/>
      <c r="G260" s="668"/>
      <c r="H260" s="669"/>
    </row>
    <row r="261" spans="1:8" ht="24.95" customHeight="1">
      <c r="A261" s="667" t="s">
        <v>102</v>
      </c>
      <c r="B261" s="668"/>
      <c r="C261" s="668"/>
      <c r="D261" s="668"/>
      <c r="E261" s="668"/>
      <c r="F261" s="49"/>
      <c r="G261" s="50" t="s">
        <v>103</v>
      </c>
      <c r="H261" s="48"/>
    </row>
    <row r="262" spans="1:8" ht="24.95" customHeight="1">
      <c r="A262" s="51" t="s">
        <v>104</v>
      </c>
      <c r="B262" s="52"/>
      <c r="C262" s="52"/>
      <c r="D262" s="52"/>
      <c r="E262" s="53"/>
      <c r="F262" s="54"/>
      <c r="G262" s="55" t="s">
        <v>105</v>
      </c>
      <c r="H262" s="56"/>
    </row>
    <row r="263" spans="1:8" ht="24.95" customHeight="1">
      <c r="A263" s="667" t="s">
        <v>106</v>
      </c>
      <c r="B263" s="668"/>
      <c r="C263" s="668"/>
      <c r="D263" s="668"/>
      <c r="E263" s="668"/>
      <c r="F263" s="668"/>
      <c r="G263" s="668"/>
      <c r="H263" s="669"/>
    </row>
    <row r="264" spans="1:8" ht="24.95" customHeight="1">
      <c r="A264" s="667" t="s">
        <v>102</v>
      </c>
      <c r="B264" s="668"/>
      <c r="C264" s="668"/>
      <c r="D264" s="668"/>
      <c r="E264" s="668"/>
      <c r="F264" s="49"/>
      <c r="G264" s="50" t="s">
        <v>103</v>
      </c>
      <c r="H264" s="48"/>
    </row>
    <row r="265" spans="1:8" ht="24.95" customHeight="1">
      <c r="A265" s="57" t="s">
        <v>107</v>
      </c>
      <c r="B265" s="58"/>
      <c r="C265" s="58"/>
      <c r="D265" s="58"/>
      <c r="E265" s="59"/>
      <c r="F265" s="60"/>
      <c r="G265" s="61" t="s">
        <v>105</v>
      </c>
      <c r="H265" s="62"/>
    </row>
    <row r="266" spans="1:8" ht="24.95" customHeight="1">
      <c r="A266" s="57" t="s">
        <v>109</v>
      </c>
      <c r="B266" s="58"/>
      <c r="C266" s="58"/>
      <c r="D266" s="58"/>
      <c r="E266" s="59"/>
      <c r="F266" s="60"/>
      <c r="G266" s="55" t="s">
        <v>105</v>
      </c>
      <c r="H266" s="56"/>
    </row>
    <row r="267" spans="1:8" ht="24.95" customHeight="1">
      <c r="A267" s="57" t="s">
        <v>110</v>
      </c>
      <c r="B267" s="58"/>
      <c r="C267" s="58"/>
      <c r="D267" s="58"/>
      <c r="E267" s="59"/>
      <c r="F267" s="58"/>
      <c r="G267" s="63" t="s">
        <v>105</v>
      </c>
      <c r="H267" s="64"/>
    </row>
    <row r="268" spans="1:8" ht="24.95" customHeight="1">
      <c r="A268" s="57" t="s">
        <v>111</v>
      </c>
      <c r="B268" s="58"/>
      <c r="C268" s="58"/>
      <c r="D268" s="58"/>
      <c r="E268" s="59"/>
      <c r="F268" s="58"/>
      <c r="G268" s="63" t="s">
        <v>105</v>
      </c>
      <c r="H268" s="64"/>
    </row>
    <row r="269" spans="1:8" ht="24.95" customHeight="1">
      <c r="A269" s="667" t="s">
        <v>112</v>
      </c>
      <c r="B269" s="668"/>
      <c r="C269" s="668"/>
      <c r="D269" s="668"/>
      <c r="E269" s="668"/>
      <c r="F269" s="668"/>
      <c r="G269" s="668"/>
      <c r="H269" s="669"/>
    </row>
    <row r="270" spans="1:8" ht="24.95" customHeight="1">
      <c r="A270" s="667" t="s">
        <v>102</v>
      </c>
      <c r="B270" s="668"/>
      <c r="C270" s="668"/>
      <c r="D270" s="668"/>
      <c r="E270" s="668"/>
      <c r="F270" s="65"/>
      <c r="G270" s="66"/>
      <c r="H270" s="67"/>
    </row>
    <row r="271" spans="1:8" ht="24.95" customHeight="1">
      <c r="A271" s="51" t="s">
        <v>113</v>
      </c>
      <c r="B271" s="68"/>
      <c r="C271" s="47" t="s">
        <v>162</v>
      </c>
      <c r="D271" s="47"/>
      <c r="E271" s="69"/>
      <c r="F271" s="47"/>
      <c r="G271" s="70"/>
      <c r="H271" s="48"/>
    </row>
    <row r="272" spans="1:8" ht="24.95" customHeight="1">
      <c r="A272" s="71" t="s">
        <v>115</v>
      </c>
      <c r="B272" s="72"/>
      <c r="C272" s="73"/>
      <c r="D272" s="73"/>
      <c r="E272" s="74"/>
      <c r="F272" s="73"/>
      <c r="G272" s="63"/>
      <c r="H272" s="64"/>
    </row>
    <row r="273" spans="1:8" ht="24.95" customHeight="1">
      <c r="A273" s="667" t="s">
        <v>116</v>
      </c>
      <c r="B273" s="668"/>
      <c r="C273" s="668"/>
      <c r="D273" s="668"/>
      <c r="E273" s="670"/>
      <c r="F273" s="75"/>
      <c r="G273" s="61" t="s">
        <v>117</v>
      </c>
      <c r="H273" s="76"/>
    </row>
    <row r="274" spans="1:8" ht="24.95" customHeight="1">
      <c r="A274" s="77" t="s">
        <v>118</v>
      </c>
      <c r="B274" s="78" t="s">
        <v>12</v>
      </c>
      <c r="C274" s="78" t="s">
        <v>118</v>
      </c>
      <c r="D274" s="78" t="s">
        <v>12</v>
      </c>
      <c r="E274" s="79"/>
      <c r="F274" s="78" t="s">
        <v>119</v>
      </c>
      <c r="G274" s="61"/>
      <c r="H274" s="80" t="s">
        <v>12</v>
      </c>
    </row>
    <row r="275" spans="1:8" ht="24.95" customHeight="1">
      <c r="A275" s="81" t="s">
        <v>120</v>
      </c>
      <c r="B275" s="78" t="s">
        <v>121</v>
      </c>
      <c r="C275" s="82" t="s">
        <v>122</v>
      </c>
      <c r="D275" s="82" t="s">
        <v>123</v>
      </c>
      <c r="E275" s="79"/>
      <c r="F275" s="82">
        <v>3</v>
      </c>
      <c r="G275" s="83"/>
      <c r="H275" s="84" t="s">
        <v>105</v>
      </c>
    </row>
    <row r="276" spans="1:8" ht="24.95" customHeight="1">
      <c r="A276" s="81" t="s">
        <v>124</v>
      </c>
      <c r="B276" s="78" t="s">
        <v>125</v>
      </c>
      <c r="C276" s="82" t="s">
        <v>126</v>
      </c>
      <c r="D276" s="82" t="s">
        <v>127</v>
      </c>
      <c r="E276" s="79"/>
      <c r="F276" s="82">
        <v>2</v>
      </c>
      <c r="G276" s="83"/>
      <c r="H276" s="84" t="s">
        <v>108</v>
      </c>
    </row>
    <row r="277" spans="1:8" ht="24.95" customHeight="1">
      <c r="A277" s="81" t="s">
        <v>128</v>
      </c>
      <c r="B277" s="78" t="s">
        <v>129</v>
      </c>
      <c r="C277" s="82" t="s">
        <v>130</v>
      </c>
      <c r="D277" s="82" t="s">
        <v>131</v>
      </c>
      <c r="E277" s="79"/>
      <c r="F277" s="82">
        <v>1</v>
      </c>
      <c r="G277" s="83"/>
      <c r="H277" s="84" t="s">
        <v>132</v>
      </c>
    </row>
    <row r="278" spans="1:8" ht="24.95" customHeight="1">
      <c r="A278" s="81" t="s">
        <v>133</v>
      </c>
      <c r="B278" s="78" t="s">
        <v>134</v>
      </c>
      <c r="C278" s="85" t="s">
        <v>135</v>
      </c>
      <c r="D278" s="85" t="s">
        <v>136</v>
      </c>
      <c r="E278" s="86"/>
      <c r="F278" s="87"/>
      <c r="G278" s="88"/>
      <c r="H278" s="89"/>
    </row>
    <row r="279" spans="1:8" ht="59.25" customHeight="1">
      <c r="A279" s="90" t="s">
        <v>137</v>
      </c>
      <c r="B279" s="91"/>
      <c r="C279" s="671" t="s">
        <v>138</v>
      </c>
      <c r="D279" s="672"/>
      <c r="E279" s="673"/>
      <c r="F279" s="92"/>
      <c r="G279" s="93" t="s">
        <v>139</v>
      </c>
      <c r="H279" s="94"/>
    </row>
    <row r="280" spans="1:8" ht="24.95" customHeight="1">
      <c r="A280" s="104"/>
      <c r="B280" s="105"/>
      <c r="C280" s="105"/>
      <c r="D280" s="105"/>
      <c r="E280" s="105"/>
      <c r="F280" s="105"/>
      <c r="G280" s="106"/>
      <c r="H280" s="105"/>
    </row>
    <row r="281" spans="1:8" ht="24.95" customHeight="1">
      <c r="A281" s="679"/>
      <c r="B281" s="724"/>
      <c r="C281" s="725"/>
      <c r="D281" s="726"/>
      <c r="E281" s="726"/>
      <c r="F281" s="726"/>
      <c r="G281" s="681"/>
      <c r="H281" s="724"/>
    </row>
    <row r="284" spans="1:8" ht="24.95" customHeight="1">
      <c r="A284" s="706" t="s">
        <v>82</v>
      </c>
      <c r="B284" s="722"/>
      <c r="C284" s="722"/>
      <c r="D284" s="722"/>
      <c r="E284" s="722"/>
      <c r="F284" s="722"/>
      <c r="G284" s="722"/>
      <c r="H284" s="723"/>
    </row>
    <row r="285" spans="1:8" ht="24.95" customHeight="1">
      <c r="A285" s="704" t="s">
        <v>42</v>
      </c>
      <c r="B285" s="680"/>
      <c r="C285" s="680"/>
      <c r="D285" s="680"/>
      <c r="E285" s="680"/>
      <c r="F285" s="680"/>
      <c r="G285" s="680"/>
      <c r="H285" s="682"/>
    </row>
    <row r="286" spans="1:8" ht="24.95" customHeight="1">
      <c r="A286" s="704" t="s">
        <v>43</v>
      </c>
      <c r="B286" s="680"/>
      <c r="C286" s="680"/>
      <c r="D286" s="680"/>
      <c r="E286" s="680"/>
      <c r="F286" s="680"/>
      <c r="G286" s="680"/>
      <c r="H286" s="682"/>
    </row>
    <row r="287" spans="1:8" ht="24.95" customHeight="1">
      <c r="A287" s="704" t="s">
        <v>83</v>
      </c>
      <c r="B287" s="680"/>
      <c r="C287" s="680"/>
      <c r="D287" s="680"/>
      <c r="E287" s="680"/>
      <c r="F287" s="680"/>
      <c r="G287" s="680"/>
      <c r="H287" s="682"/>
    </row>
    <row r="288" spans="1:8" ht="24.95" customHeight="1">
      <c r="A288" s="704" t="s">
        <v>84</v>
      </c>
      <c r="B288" s="680"/>
      <c r="C288" s="680"/>
      <c r="D288" s="680"/>
      <c r="E288" s="680"/>
      <c r="F288" s="680"/>
      <c r="G288" s="680"/>
      <c r="H288" s="682"/>
    </row>
    <row r="289" spans="1:8" ht="24.95" customHeight="1">
      <c r="A289" s="30" t="s">
        <v>47</v>
      </c>
      <c r="B289" s="31"/>
      <c r="C289" s="679">
        <v>1</v>
      </c>
      <c r="D289" s="680"/>
      <c r="E289" s="680"/>
      <c r="F289" s="31"/>
      <c r="G289" s="681"/>
      <c r="H289" s="682"/>
    </row>
    <row r="290" spans="1:8" ht="24.95" customHeight="1">
      <c r="A290" s="30" t="s">
        <v>4</v>
      </c>
      <c r="B290" s="31"/>
      <c r="C290" s="679" t="s">
        <v>19</v>
      </c>
      <c r="D290" s="680"/>
      <c r="E290" s="680"/>
      <c r="F290" s="32" t="s">
        <v>85</v>
      </c>
      <c r="G290" s="681">
        <v>7</v>
      </c>
      <c r="H290" s="682"/>
    </row>
    <row r="291" spans="1:8" ht="24.95" customHeight="1">
      <c r="A291" s="30" t="s">
        <v>86</v>
      </c>
      <c r="B291" s="33"/>
      <c r="C291" s="679" t="s">
        <v>163</v>
      </c>
      <c r="D291" s="680"/>
      <c r="E291" s="680"/>
      <c r="F291" s="31"/>
      <c r="G291" s="681"/>
      <c r="H291" s="682"/>
    </row>
    <row r="292" spans="1:8" ht="24.95" customHeight="1">
      <c r="A292" s="30" t="s">
        <v>88</v>
      </c>
      <c r="B292" s="31"/>
      <c r="C292" s="679" t="s">
        <v>164</v>
      </c>
      <c r="D292" s="680"/>
      <c r="E292" s="680"/>
      <c r="F292" s="31" t="s">
        <v>53</v>
      </c>
      <c r="G292" s="681">
        <v>1459</v>
      </c>
      <c r="H292" s="682"/>
    </row>
    <row r="293" spans="1:8" ht="24.95" customHeight="1">
      <c r="A293" s="683" t="s">
        <v>90</v>
      </c>
      <c r="B293" s="687"/>
      <c r="C293" s="687"/>
      <c r="D293" s="687"/>
      <c r="E293" s="687"/>
      <c r="F293" s="687"/>
      <c r="G293" s="687"/>
      <c r="H293" s="688"/>
    </row>
    <row r="294" spans="1:8" ht="24.95" customHeight="1">
      <c r="A294" s="683" t="s">
        <v>62</v>
      </c>
      <c r="B294" s="687"/>
      <c r="C294" s="687"/>
      <c r="D294" s="687"/>
      <c r="E294" s="687"/>
      <c r="F294" s="687"/>
      <c r="G294" s="687"/>
      <c r="H294" s="688"/>
    </row>
    <row r="295" spans="1:8" ht="24.95" customHeight="1">
      <c r="A295" s="674" t="s">
        <v>54</v>
      </c>
      <c r="B295" s="692" t="s">
        <v>55</v>
      </c>
      <c r="C295" s="695" t="s">
        <v>67</v>
      </c>
      <c r="D295" s="695" t="s">
        <v>91</v>
      </c>
      <c r="E295" s="695" t="s">
        <v>69</v>
      </c>
      <c r="F295" s="695" t="s">
        <v>70</v>
      </c>
      <c r="G295" s="698" t="s">
        <v>71</v>
      </c>
      <c r="H295" s="701" t="s">
        <v>12</v>
      </c>
    </row>
    <row r="296" spans="1:8" ht="24.95" customHeight="1">
      <c r="A296" s="675"/>
      <c r="B296" s="693"/>
      <c r="C296" s="696"/>
      <c r="D296" s="696"/>
      <c r="E296" s="696"/>
      <c r="F296" s="696"/>
      <c r="G296" s="699"/>
      <c r="H296" s="702"/>
    </row>
    <row r="297" spans="1:8" ht="24.95" customHeight="1">
      <c r="A297" s="676"/>
      <c r="B297" s="694"/>
      <c r="C297" s="697"/>
      <c r="D297" s="697"/>
      <c r="E297" s="697"/>
      <c r="F297" s="697"/>
      <c r="G297" s="700"/>
      <c r="H297" s="703"/>
    </row>
    <row r="298" spans="1:8" ht="24.95" customHeight="1">
      <c r="A298" s="34">
        <v>1</v>
      </c>
      <c r="B298" s="35" t="s">
        <v>5</v>
      </c>
      <c r="C298" s="36" t="s">
        <v>165</v>
      </c>
      <c r="D298" s="36" t="s">
        <v>79</v>
      </c>
      <c r="E298" s="37" t="s">
        <v>79</v>
      </c>
      <c r="F298" s="36" t="s">
        <v>166</v>
      </c>
      <c r="G298" s="38">
        <f>C298+D298+E298+F298</f>
        <v>92.75</v>
      </c>
      <c r="H298" s="39" t="str">
        <f>IF(G298&gt;=91,"A1",IF(G298&gt;=81,"A2",IF(G298&gt;=71,"B1",IF(G298&gt;=61,"B2",IF(G298&gt;=51,"C1",IF(G298&gt;=41,"C2",IF(G298&gt;=33,"D","E")))))))</f>
        <v>A1</v>
      </c>
    </row>
    <row r="299" spans="1:8" ht="24.95" customHeight="1">
      <c r="A299" s="34">
        <v>2</v>
      </c>
      <c r="B299" s="35" t="s">
        <v>6</v>
      </c>
      <c r="C299" s="40">
        <v>10</v>
      </c>
      <c r="D299" s="36" t="s">
        <v>79</v>
      </c>
      <c r="E299" s="37" t="s">
        <v>79</v>
      </c>
      <c r="F299" s="41">
        <v>72</v>
      </c>
      <c r="G299" s="38">
        <f>C299+D299+E299+F299</f>
        <v>92</v>
      </c>
      <c r="H299" s="39" t="str">
        <f>IF(G299&gt;=91,"A1",IF(G299&gt;=81,"A2",IF(G299&gt;=71,"B1",IF(G299&gt;=61,"B2",IF(G299&gt;=51,"C1",IF(G299&gt;=41,"C2",IF(G299&gt;=33,"D","E")))))))</f>
        <v>A1</v>
      </c>
    </row>
    <row r="300" spans="1:8" ht="24.95" customHeight="1">
      <c r="A300" s="34">
        <v>3</v>
      </c>
      <c r="B300" s="35" t="s">
        <v>7</v>
      </c>
      <c r="C300" s="41">
        <v>10</v>
      </c>
      <c r="D300" s="36" t="s">
        <v>79</v>
      </c>
      <c r="E300" s="37" t="s">
        <v>79</v>
      </c>
      <c r="F300" s="41">
        <v>80</v>
      </c>
      <c r="G300" s="38">
        <f>C300+D300+E300+F300</f>
        <v>100</v>
      </c>
      <c r="H300" s="39" t="str">
        <f>IF(G300&gt;=91,"A1",IF(G300&gt;=81,"A2",IF(G300&gt;=71,"B1",IF(G300&gt;=61,"B2",IF(G300&gt;=51,"C1",IF(G300&gt;=41,"C2",IF(G300&gt;=33,"D","E")))))))</f>
        <v>A1</v>
      </c>
    </row>
    <row r="301" spans="1:8" ht="24.95" customHeight="1">
      <c r="A301" s="34">
        <v>4</v>
      </c>
      <c r="B301" s="35" t="s">
        <v>8</v>
      </c>
      <c r="C301" s="41">
        <v>9.25</v>
      </c>
      <c r="D301" s="36" t="s">
        <v>79</v>
      </c>
      <c r="E301" s="37" t="s">
        <v>79</v>
      </c>
      <c r="F301" s="41">
        <v>73</v>
      </c>
      <c r="G301" s="38">
        <f>C301+D301+E301+F301</f>
        <v>92.25</v>
      </c>
      <c r="H301" s="39" t="str">
        <f>IF(G301&gt;=91,"A1",IF(G301&gt;=81,"A2",IF(G301&gt;=71,"B1",IF(G301&gt;=61,"B2",IF(G301&gt;=51,"C1",IF(G301&gt;=41,"C2",IF(G301&gt;=33,"D","E")))))))</f>
        <v>A1</v>
      </c>
    </row>
    <row r="302" spans="1:8" ht="24.95" customHeight="1">
      <c r="A302" s="34">
        <v>5</v>
      </c>
      <c r="B302" s="42" t="s">
        <v>94</v>
      </c>
      <c r="C302" s="41"/>
      <c r="D302" s="36"/>
      <c r="E302" s="37"/>
      <c r="F302" s="41">
        <v>48</v>
      </c>
      <c r="G302" s="38">
        <f>C302+D302+E302+F302</f>
        <v>48</v>
      </c>
      <c r="H302" s="39"/>
    </row>
    <row r="303" spans="1:8" ht="24.95" customHeight="1">
      <c r="A303" s="34">
        <v>6</v>
      </c>
      <c r="B303" s="43" t="s">
        <v>95</v>
      </c>
      <c r="C303" s="44"/>
      <c r="D303" s="44"/>
      <c r="E303" s="44"/>
      <c r="F303" s="45" t="s">
        <v>144</v>
      </c>
      <c r="G303" s="38"/>
      <c r="H303" s="39"/>
    </row>
    <row r="304" spans="1:8" ht="24.95" customHeight="1">
      <c r="A304" s="34">
        <v>7</v>
      </c>
      <c r="B304" s="43" t="s">
        <v>97</v>
      </c>
      <c r="C304" s="44"/>
      <c r="D304" s="44"/>
      <c r="E304" s="44"/>
      <c r="F304" s="45" t="s">
        <v>96</v>
      </c>
      <c r="G304" s="38"/>
      <c r="H304" s="39"/>
    </row>
    <row r="305" spans="1:8" ht="24.95" customHeight="1">
      <c r="A305" s="46" t="s">
        <v>10</v>
      </c>
      <c r="B305" s="43"/>
      <c r="C305" s="44"/>
      <c r="D305" s="44"/>
      <c r="E305" s="44"/>
      <c r="F305" s="45"/>
      <c r="G305" s="38">
        <f>SUM(G298:G304)</f>
        <v>425</v>
      </c>
      <c r="H305" s="39"/>
    </row>
    <row r="306" spans="1:8" ht="24.95" customHeight="1">
      <c r="A306" s="46" t="s">
        <v>98</v>
      </c>
      <c r="B306" s="43"/>
      <c r="C306" s="44"/>
      <c r="D306" s="44"/>
      <c r="E306" s="44"/>
      <c r="F306" s="45"/>
      <c r="G306" s="38">
        <f>(G305/450)*100</f>
        <v>94.444444444444443</v>
      </c>
      <c r="H306" s="39" t="str">
        <f>IF(G306&gt;=91,"A1",IF(G306&gt;=81,"A2",IF(G306&gt;=71,"B1",IF(G306&gt;=61,"B2",IF(G306&gt;=51,"C1",IF(G306&gt;=41,"C2",IF(G306&gt;=33,"D","E")))))))</f>
        <v>A1</v>
      </c>
    </row>
    <row r="307" spans="1:8" ht="24.95" customHeight="1">
      <c r="A307" s="686" t="s">
        <v>99</v>
      </c>
      <c r="B307" s="687"/>
      <c r="C307" s="687"/>
      <c r="D307" s="687"/>
      <c r="E307" s="687"/>
      <c r="F307" s="687"/>
      <c r="G307" s="687"/>
      <c r="H307" s="688"/>
    </row>
    <row r="308" spans="1:8" ht="24.95" customHeight="1">
      <c r="A308" s="689" t="s">
        <v>100</v>
      </c>
      <c r="B308" s="690"/>
      <c r="C308" s="690"/>
      <c r="D308" s="690"/>
      <c r="E308" s="690"/>
      <c r="F308" s="690"/>
      <c r="G308" s="690"/>
      <c r="H308" s="691"/>
    </row>
    <row r="309" spans="1:8" ht="24.95" customHeight="1">
      <c r="A309" s="667" t="s">
        <v>101</v>
      </c>
      <c r="B309" s="668"/>
      <c r="C309" s="668"/>
      <c r="D309" s="668"/>
      <c r="E309" s="668"/>
      <c r="F309" s="668"/>
      <c r="G309" s="668"/>
      <c r="H309" s="669"/>
    </row>
    <row r="310" spans="1:8" ht="24.95" customHeight="1">
      <c r="A310" s="667" t="s">
        <v>102</v>
      </c>
      <c r="B310" s="668"/>
      <c r="C310" s="668"/>
      <c r="D310" s="668"/>
      <c r="E310" s="668"/>
      <c r="F310" s="49"/>
      <c r="G310" s="50" t="s">
        <v>103</v>
      </c>
      <c r="H310" s="48"/>
    </row>
    <row r="311" spans="1:8" ht="24.95" customHeight="1">
      <c r="A311" s="51" t="s">
        <v>104</v>
      </c>
      <c r="B311" s="52"/>
      <c r="C311" s="52"/>
      <c r="D311" s="52"/>
      <c r="E311" s="53"/>
      <c r="F311" s="54"/>
      <c r="G311" s="55" t="s">
        <v>105</v>
      </c>
      <c r="H311" s="56"/>
    </row>
    <row r="312" spans="1:8" ht="24.95" customHeight="1">
      <c r="A312" s="667" t="s">
        <v>106</v>
      </c>
      <c r="B312" s="668"/>
      <c r="C312" s="668"/>
      <c r="D312" s="668"/>
      <c r="E312" s="668"/>
      <c r="F312" s="668"/>
      <c r="G312" s="668"/>
      <c r="H312" s="669"/>
    </row>
    <row r="313" spans="1:8" ht="24.95" customHeight="1">
      <c r="A313" s="667" t="s">
        <v>102</v>
      </c>
      <c r="B313" s="668"/>
      <c r="C313" s="668"/>
      <c r="D313" s="668"/>
      <c r="E313" s="668"/>
      <c r="F313" s="49"/>
      <c r="G313" s="50" t="s">
        <v>103</v>
      </c>
      <c r="H313" s="48"/>
    </row>
    <row r="314" spans="1:8" ht="24.95" customHeight="1">
      <c r="A314" s="57" t="s">
        <v>107</v>
      </c>
      <c r="B314" s="58"/>
      <c r="C314" s="58"/>
      <c r="D314" s="58"/>
      <c r="E314" s="59"/>
      <c r="F314" s="60"/>
      <c r="G314" s="61" t="s">
        <v>108</v>
      </c>
      <c r="H314" s="62"/>
    </row>
    <row r="315" spans="1:8" ht="24.95" customHeight="1">
      <c r="A315" s="57" t="s">
        <v>109</v>
      </c>
      <c r="B315" s="58"/>
      <c r="C315" s="58"/>
      <c r="D315" s="58"/>
      <c r="E315" s="59"/>
      <c r="F315" s="60"/>
      <c r="G315" s="55" t="s">
        <v>105</v>
      </c>
      <c r="H315" s="56"/>
    </row>
    <row r="316" spans="1:8" ht="24.95" customHeight="1">
      <c r="A316" s="57" t="s">
        <v>110</v>
      </c>
      <c r="B316" s="58"/>
      <c r="C316" s="58"/>
      <c r="D316" s="58"/>
      <c r="E316" s="59"/>
      <c r="F316" s="58"/>
      <c r="G316" s="63" t="s">
        <v>105</v>
      </c>
      <c r="H316" s="64"/>
    </row>
    <row r="317" spans="1:8" ht="24.95" customHeight="1">
      <c r="A317" s="57" t="s">
        <v>111</v>
      </c>
      <c r="B317" s="58"/>
      <c r="C317" s="58"/>
      <c r="D317" s="58"/>
      <c r="E317" s="59"/>
      <c r="F317" s="58"/>
      <c r="G317" s="63" t="s">
        <v>105</v>
      </c>
      <c r="H317" s="64"/>
    </row>
    <row r="318" spans="1:8" ht="24.95" customHeight="1">
      <c r="A318" s="667" t="s">
        <v>112</v>
      </c>
      <c r="B318" s="668"/>
      <c r="C318" s="668"/>
      <c r="D318" s="668"/>
      <c r="E318" s="668"/>
      <c r="F318" s="668"/>
      <c r="G318" s="668"/>
      <c r="H318" s="669"/>
    </row>
    <row r="319" spans="1:8" ht="24.95" customHeight="1">
      <c r="A319" s="667" t="s">
        <v>102</v>
      </c>
      <c r="B319" s="668"/>
      <c r="C319" s="668"/>
      <c r="D319" s="668"/>
      <c r="E319" s="668"/>
      <c r="F319" s="65"/>
      <c r="G319" s="66"/>
      <c r="H319" s="67"/>
    </row>
    <row r="320" spans="1:8" ht="24.95" customHeight="1">
      <c r="A320" s="51" t="s">
        <v>113</v>
      </c>
      <c r="B320" s="68"/>
      <c r="C320" s="47" t="s">
        <v>152</v>
      </c>
      <c r="D320" s="47"/>
      <c r="E320" s="69"/>
      <c r="F320" s="47"/>
      <c r="G320" s="70"/>
      <c r="H320" s="48"/>
    </row>
    <row r="321" spans="1:8" ht="24.95" customHeight="1">
      <c r="A321" s="71" t="s">
        <v>115</v>
      </c>
      <c r="B321" s="72"/>
      <c r="C321" s="73"/>
      <c r="D321" s="73"/>
      <c r="E321" s="74"/>
      <c r="F321" s="73"/>
      <c r="G321" s="63"/>
      <c r="H321" s="64"/>
    </row>
    <row r="322" spans="1:8" ht="24.95" customHeight="1">
      <c r="A322" s="667" t="s">
        <v>116</v>
      </c>
      <c r="B322" s="668"/>
      <c r="C322" s="668"/>
      <c r="D322" s="668"/>
      <c r="E322" s="670"/>
      <c r="F322" s="75"/>
      <c r="G322" s="61" t="s">
        <v>117</v>
      </c>
      <c r="H322" s="76"/>
    </row>
    <row r="323" spans="1:8" ht="24.95" customHeight="1">
      <c r="A323" s="77" t="s">
        <v>118</v>
      </c>
      <c r="B323" s="78" t="s">
        <v>12</v>
      </c>
      <c r="C323" s="78" t="s">
        <v>118</v>
      </c>
      <c r="D323" s="78" t="s">
        <v>12</v>
      </c>
      <c r="E323" s="79"/>
      <c r="F323" s="78" t="s">
        <v>119</v>
      </c>
      <c r="G323" s="61"/>
      <c r="H323" s="80" t="s">
        <v>12</v>
      </c>
    </row>
    <row r="324" spans="1:8" ht="24.95" customHeight="1">
      <c r="A324" s="81" t="s">
        <v>120</v>
      </c>
      <c r="B324" s="78" t="s">
        <v>121</v>
      </c>
      <c r="C324" s="82" t="s">
        <v>122</v>
      </c>
      <c r="D324" s="82" t="s">
        <v>123</v>
      </c>
      <c r="E324" s="79"/>
      <c r="F324" s="82">
        <v>3</v>
      </c>
      <c r="G324" s="83"/>
      <c r="H324" s="84" t="s">
        <v>105</v>
      </c>
    </row>
    <row r="325" spans="1:8" ht="24.95" customHeight="1">
      <c r="A325" s="81" t="s">
        <v>124</v>
      </c>
      <c r="B325" s="78" t="s">
        <v>125</v>
      </c>
      <c r="C325" s="82" t="s">
        <v>126</v>
      </c>
      <c r="D325" s="82" t="s">
        <v>127</v>
      </c>
      <c r="E325" s="79"/>
      <c r="F325" s="82">
        <v>2</v>
      </c>
      <c r="G325" s="83"/>
      <c r="H325" s="84" t="s">
        <v>108</v>
      </c>
    </row>
    <row r="326" spans="1:8" ht="24.95" customHeight="1">
      <c r="A326" s="81" t="s">
        <v>128</v>
      </c>
      <c r="B326" s="78" t="s">
        <v>129</v>
      </c>
      <c r="C326" s="82" t="s">
        <v>130</v>
      </c>
      <c r="D326" s="82" t="s">
        <v>131</v>
      </c>
      <c r="E326" s="79"/>
      <c r="F326" s="82">
        <v>1</v>
      </c>
      <c r="G326" s="83"/>
      <c r="H326" s="84" t="s">
        <v>132</v>
      </c>
    </row>
    <row r="327" spans="1:8" ht="24.95" customHeight="1">
      <c r="A327" s="81" t="s">
        <v>133</v>
      </c>
      <c r="B327" s="78" t="s">
        <v>134</v>
      </c>
      <c r="C327" s="85" t="s">
        <v>135</v>
      </c>
      <c r="D327" s="85" t="s">
        <v>136</v>
      </c>
      <c r="E327" s="86"/>
      <c r="F327" s="87"/>
      <c r="G327" s="88"/>
      <c r="H327" s="89"/>
    </row>
    <row r="328" spans="1:8" ht="80.25" customHeight="1">
      <c r="A328" s="90" t="s">
        <v>137</v>
      </c>
      <c r="B328" s="91"/>
      <c r="C328" s="671" t="s">
        <v>138</v>
      </c>
      <c r="D328" s="672"/>
      <c r="E328" s="673"/>
      <c r="F328" s="92"/>
      <c r="G328" s="93" t="s">
        <v>139</v>
      </c>
      <c r="H328" s="94"/>
    </row>
    <row r="329" spans="1:8" ht="24.95" customHeight="1">
      <c r="A329" s="107"/>
      <c r="B329" s="108"/>
      <c r="C329" s="109"/>
      <c r="D329" s="109"/>
      <c r="E329" s="109"/>
      <c r="F329" s="110"/>
      <c r="G329" s="111"/>
      <c r="H329" s="110"/>
    </row>
    <row r="330" spans="1:8" ht="24.95" customHeight="1">
      <c r="A330" s="112"/>
      <c r="B330" s="112"/>
      <c r="C330" s="112"/>
      <c r="D330" s="112"/>
      <c r="E330" s="112"/>
      <c r="F330" s="112"/>
      <c r="G330" s="113"/>
      <c r="H330" s="112"/>
    </row>
    <row r="331" spans="1:8" ht="24.95" customHeight="1">
      <c r="A331" s="706" t="s">
        <v>82</v>
      </c>
      <c r="B331" s="722"/>
      <c r="C331" s="722"/>
      <c r="D331" s="722"/>
      <c r="E331" s="722"/>
      <c r="F331" s="722"/>
      <c r="G331" s="722"/>
      <c r="H331" s="723"/>
    </row>
    <row r="332" spans="1:8" ht="24.95" customHeight="1">
      <c r="A332" s="704" t="s">
        <v>42</v>
      </c>
      <c r="B332" s="680"/>
      <c r="C332" s="680"/>
      <c r="D332" s="680"/>
      <c r="E332" s="680"/>
      <c r="F332" s="680"/>
      <c r="G332" s="680"/>
      <c r="H332" s="682"/>
    </row>
    <row r="333" spans="1:8" ht="24.95" customHeight="1">
      <c r="A333" s="704" t="s">
        <v>43</v>
      </c>
      <c r="B333" s="680"/>
      <c r="C333" s="680"/>
      <c r="D333" s="680"/>
      <c r="E333" s="680"/>
      <c r="F333" s="680"/>
      <c r="G333" s="680"/>
      <c r="H333" s="682"/>
    </row>
    <row r="334" spans="1:8" ht="24.95" customHeight="1">
      <c r="A334" s="704" t="s">
        <v>83</v>
      </c>
      <c r="B334" s="680"/>
      <c r="C334" s="680"/>
      <c r="D334" s="680"/>
      <c r="E334" s="680"/>
      <c r="F334" s="680"/>
      <c r="G334" s="680"/>
      <c r="H334" s="682"/>
    </row>
    <row r="335" spans="1:8" ht="24.95" customHeight="1">
      <c r="A335" s="704" t="s">
        <v>84</v>
      </c>
      <c r="B335" s="680"/>
      <c r="C335" s="680"/>
      <c r="D335" s="680"/>
      <c r="E335" s="680"/>
      <c r="F335" s="680"/>
      <c r="G335" s="680"/>
      <c r="H335" s="682"/>
    </row>
    <row r="336" spans="1:8" ht="24.95" customHeight="1">
      <c r="A336" s="30" t="s">
        <v>47</v>
      </c>
      <c r="B336" s="31"/>
      <c r="C336" s="679">
        <v>1</v>
      </c>
      <c r="D336" s="680"/>
      <c r="E336" s="680"/>
      <c r="F336" s="31"/>
      <c r="G336" s="681"/>
      <c r="H336" s="682"/>
    </row>
    <row r="337" spans="1:8" ht="24.95" customHeight="1">
      <c r="A337" s="30" t="s">
        <v>4</v>
      </c>
      <c r="B337" s="31"/>
      <c r="C337" s="679" t="s">
        <v>20</v>
      </c>
      <c r="D337" s="680"/>
      <c r="E337" s="680"/>
      <c r="F337" s="32" t="s">
        <v>85</v>
      </c>
      <c r="G337" s="681">
        <v>8</v>
      </c>
      <c r="H337" s="682"/>
    </row>
    <row r="338" spans="1:8" ht="24.95" customHeight="1">
      <c r="A338" s="30" t="s">
        <v>86</v>
      </c>
      <c r="B338" s="33"/>
      <c r="C338" s="679" t="s">
        <v>167</v>
      </c>
      <c r="D338" s="680"/>
      <c r="E338" s="680"/>
      <c r="F338" s="31"/>
      <c r="G338" s="681"/>
      <c r="H338" s="682"/>
    </row>
    <row r="339" spans="1:8" ht="24.95" customHeight="1">
      <c r="A339" s="30" t="s">
        <v>88</v>
      </c>
      <c r="B339" s="31"/>
      <c r="C339" s="679" t="s">
        <v>168</v>
      </c>
      <c r="D339" s="680"/>
      <c r="E339" s="680"/>
      <c r="F339" s="31" t="s">
        <v>53</v>
      </c>
      <c r="G339" s="681">
        <v>1521</v>
      </c>
      <c r="H339" s="682"/>
    </row>
    <row r="340" spans="1:8" ht="24.95" customHeight="1">
      <c r="A340" s="683" t="s">
        <v>90</v>
      </c>
      <c r="B340" s="687"/>
      <c r="C340" s="687"/>
      <c r="D340" s="687"/>
      <c r="E340" s="687"/>
      <c r="F340" s="687"/>
      <c r="G340" s="687"/>
      <c r="H340" s="688"/>
    </row>
    <row r="341" spans="1:8" ht="24.95" customHeight="1">
      <c r="A341" s="683" t="s">
        <v>62</v>
      </c>
      <c r="B341" s="687"/>
      <c r="C341" s="687"/>
      <c r="D341" s="687"/>
      <c r="E341" s="687"/>
      <c r="F341" s="687"/>
      <c r="G341" s="687"/>
      <c r="H341" s="688"/>
    </row>
    <row r="342" spans="1:8" ht="24.95" customHeight="1">
      <c r="A342" s="674" t="s">
        <v>54</v>
      </c>
      <c r="B342" s="692" t="s">
        <v>55</v>
      </c>
      <c r="C342" s="695" t="s">
        <v>67</v>
      </c>
      <c r="D342" s="695" t="s">
        <v>91</v>
      </c>
      <c r="E342" s="695" t="s">
        <v>69</v>
      </c>
      <c r="F342" s="695" t="s">
        <v>70</v>
      </c>
      <c r="G342" s="698" t="s">
        <v>71</v>
      </c>
      <c r="H342" s="701" t="s">
        <v>12</v>
      </c>
    </row>
    <row r="343" spans="1:8" ht="24.95" customHeight="1">
      <c r="A343" s="675"/>
      <c r="B343" s="693"/>
      <c r="C343" s="696"/>
      <c r="D343" s="696"/>
      <c r="E343" s="696"/>
      <c r="F343" s="696"/>
      <c r="G343" s="699"/>
      <c r="H343" s="702"/>
    </row>
    <row r="344" spans="1:8" ht="24.95" customHeight="1">
      <c r="A344" s="676"/>
      <c r="B344" s="694"/>
      <c r="C344" s="697"/>
      <c r="D344" s="697"/>
      <c r="E344" s="697"/>
      <c r="F344" s="697"/>
      <c r="G344" s="700"/>
      <c r="H344" s="703"/>
    </row>
    <row r="345" spans="1:8" ht="24.95" customHeight="1">
      <c r="A345" s="34">
        <v>1</v>
      </c>
      <c r="B345" s="35" t="s">
        <v>5</v>
      </c>
      <c r="C345" s="36" t="s">
        <v>169</v>
      </c>
      <c r="D345" s="36" t="s">
        <v>79</v>
      </c>
      <c r="E345" s="37" t="s">
        <v>79</v>
      </c>
      <c r="F345" s="36" t="s">
        <v>143</v>
      </c>
      <c r="G345" s="38">
        <f>C345+D345+E345+F345</f>
        <v>96.25</v>
      </c>
      <c r="H345" s="39" t="str">
        <f>IF(G345&gt;=91,"A1",IF(G345&gt;=81,"A2",IF(G345&gt;=71,"B1",IF(G345&gt;=61,"B2",IF(G345&gt;=51,"C1",IF(G345&gt;=41,"C2",IF(G345&gt;=33,"D","E")))))))</f>
        <v>A1</v>
      </c>
    </row>
    <row r="346" spans="1:8" ht="24.95" customHeight="1">
      <c r="A346" s="34">
        <v>2</v>
      </c>
      <c r="B346" s="35" t="s">
        <v>6</v>
      </c>
      <c r="C346" s="40">
        <v>9.75</v>
      </c>
      <c r="D346" s="36" t="s">
        <v>79</v>
      </c>
      <c r="E346" s="37" t="s">
        <v>79</v>
      </c>
      <c r="F346" s="41">
        <v>77</v>
      </c>
      <c r="G346" s="38">
        <f>C346+D346+E346+F346</f>
        <v>96.75</v>
      </c>
      <c r="H346" s="39" t="str">
        <f>IF(G346&gt;=91,"A1",IF(G346&gt;=81,"A2",IF(G346&gt;=71,"B1",IF(G346&gt;=61,"B2",IF(G346&gt;=51,"C1",IF(G346&gt;=41,"C2",IF(G346&gt;=33,"D","E")))))))</f>
        <v>A1</v>
      </c>
    </row>
    <row r="347" spans="1:8" ht="24.95" customHeight="1">
      <c r="A347" s="34">
        <v>3</v>
      </c>
      <c r="B347" s="35" t="s">
        <v>7</v>
      </c>
      <c r="C347" s="41">
        <v>9.75</v>
      </c>
      <c r="D347" s="36" t="s">
        <v>79</v>
      </c>
      <c r="E347" s="37" t="s">
        <v>79</v>
      </c>
      <c r="F347" s="41">
        <v>80</v>
      </c>
      <c r="G347" s="38">
        <f>C347+D347+E347+F347</f>
        <v>99.75</v>
      </c>
      <c r="H347" s="39" t="str">
        <f>IF(G347&gt;=91,"A1",IF(G347&gt;=81,"A2",IF(G347&gt;=71,"B1",IF(G347&gt;=61,"B2",IF(G347&gt;=51,"C1",IF(G347&gt;=41,"C2",IF(G347&gt;=33,"D","E")))))))</f>
        <v>A1</v>
      </c>
    </row>
    <row r="348" spans="1:8" ht="24.95" customHeight="1">
      <c r="A348" s="34">
        <v>4</v>
      </c>
      <c r="B348" s="35" t="s">
        <v>8</v>
      </c>
      <c r="C348" s="41">
        <v>9.5</v>
      </c>
      <c r="D348" s="36" t="s">
        <v>79</v>
      </c>
      <c r="E348" s="37" t="s">
        <v>79</v>
      </c>
      <c r="F348" s="41">
        <v>76</v>
      </c>
      <c r="G348" s="38">
        <f>C348+D348+E348+F348</f>
        <v>95.5</v>
      </c>
      <c r="H348" s="39" t="str">
        <f>IF(G348&gt;=91,"A1",IF(G348&gt;=81,"A2",IF(G348&gt;=71,"B1",IF(G348&gt;=61,"B2",IF(G348&gt;=51,"C1",IF(G348&gt;=41,"C2",IF(G348&gt;=33,"D","E")))))))</f>
        <v>A1</v>
      </c>
    </row>
    <row r="349" spans="1:8" ht="24.95" customHeight="1">
      <c r="A349" s="34">
        <v>5</v>
      </c>
      <c r="B349" s="42" t="s">
        <v>94</v>
      </c>
      <c r="C349" s="41"/>
      <c r="D349" s="36"/>
      <c r="E349" s="37"/>
      <c r="F349" s="41"/>
      <c r="G349" s="38">
        <v>47.5</v>
      </c>
      <c r="H349" s="39"/>
    </row>
    <row r="350" spans="1:8" ht="24.95" customHeight="1">
      <c r="A350" s="34">
        <v>6</v>
      </c>
      <c r="B350" s="43" t="s">
        <v>95</v>
      </c>
      <c r="C350" s="44"/>
      <c r="D350" s="44"/>
      <c r="E350" s="44"/>
      <c r="F350" s="45" t="s">
        <v>144</v>
      </c>
      <c r="G350" s="38"/>
      <c r="H350" s="39"/>
    </row>
    <row r="351" spans="1:8" ht="24.95" customHeight="1">
      <c r="A351" s="34">
        <v>7</v>
      </c>
      <c r="B351" s="43" t="s">
        <v>97</v>
      </c>
      <c r="C351" s="44"/>
      <c r="D351" s="44"/>
      <c r="E351" s="44"/>
      <c r="F351" s="45" t="s">
        <v>144</v>
      </c>
      <c r="G351" s="38"/>
      <c r="H351" s="39"/>
    </row>
    <row r="352" spans="1:8" ht="24.95" customHeight="1">
      <c r="A352" s="46" t="s">
        <v>10</v>
      </c>
      <c r="B352" s="43"/>
      <c r="C352" s="44"/>
      <c r="D352" s="44"/>
      <c r="E352" s="44"/>
      <c r="F352" s="45"/>
      <c r="G352" s="38">
        <f>SUM(G345:G351)</f>
        <v>435.75</v>
      </c>
      <c r="H352" s="39"/>
    </row>
    <row r="353" spans="1:8" ht="24.95" customHeight="1">
      <c r="A353" s="46" t="s">
        <v>98</v>
      </c>
      <c r="B353" s="43"/>
      <c r="C353" s="44"/>
      <c r="D353" s="44"/>
      <c r="E353" s="44"/>
      <c r="F353" s="45"/>
      <c r="G353" s="38">
        <f>(G352/450)*100</f>
        <v>96.833333333333343</v>
      </c>
      <c r="H353" s="39" t="str">
        <f>IF(G353&gt;=91,"A1",IF(G353&gt;=81,"A2",IF(G353&gt;=71,"B1",IF(G353&gt;=61,"B2",IF(G353&gt;=51,"C1",IF(G353&gt;=41,"C2",IF(G353&gt;=33,"D","E")))))))</f>
        <v>A1</v>
      </c>
    </row>
    <row r="354" spans="1:8" ht="24.95" customHeight="1">
      <c r="A354" s="686" t="s">
        <v>99</v>
      </c>
      <c r="B354" s="687"/>
      <c r="C354" s="687"/>
      <c r="D354" s="687"/>
      <c r="E354" s="687"/>
      <c r="F354" s="687"/>
      <c r="G354" s="687"/>
      <c r="H354" s="688"/>
    </row>
    <row r="355" spans="1:8" ht="24.95" customHeight="1">
      <c r="A355" s="689" t="s">
        <v>100</v>
      </c>
      <c r="B355" s="690"/>
      <c r="C355" s="690"/>
      <c r="D355" s="690"/>
      <c r="E355" s="690"/>
      <c r="F355" s="690"/>
      <c r="G355" s="690"/>
      <c r="H355" s="691"/>
    </row>
    <row r="356" spans="1:8" ht="24.95" customHeight="1">
      <c r="A356" s="667" t="s">
        <v>101</v>
      </c>
      <c r="B356" s="668"/>
      <c r="C356" s="668"/>
      <c r="D356" s="668"/>
      <c r="E356" s="668"/>
      <c r="F356" s="668"/>
      <c r="G356" s="668"/>
      <c r="H356" s="669"/>
    </row>
    <row r="357" spans="1:8" ht="18.75" customHeight="1">
      <c r="A357" s="667" t="s">
        <v>102</v>
      </c>
      <c r="B357" s="668"/>
      <c r="C357" s="668"/>
      <c r="D357" s="668"/>
      <c r="E357" s="668"/>
      <c r="F357" s="49"/>
      <c r="G357" s="50" t="s">
        <v>103</v>
      </c>
      <c r="H357" s="48"/>
    </row>
    <row r="358" spans="1:8" ht="24.95" customHeight="1">
      <c r="A358" s="51" t="s">
        <v>104</v>
      </c>
      <c r="B358" s="52"/>
      <c r="C358" s="52"/>
      <c r="D358" s="52"/>
      <c r="E358" s="53"/>
      <c r="F358" s="54"/>
      <c r="G358" s="55" t="s">
        <v>105</v>
      </c>
      <c r="H358" s="56"/>
    </row>
    <row r="359" spans="1:8" ht="24.95" customHeight="1">
      <c r="A359" s="667" t="s">
        <v>106</v>
      </c>
      <c r="B359" s="668"/>
      <c r="C359" s="668"/>
      <c r="D359" s="668"/>
      <c r="E359" s="668"/>
      <c r="F359" s="668"/>
      <c r="G359" s="668"/>
      <c r="H359" s="669"/>
    </row>
    <row r="360" spans="1:8" ht="24.95" customHeight="1">
      <c r="A360" s="667" t="s">
        <v>102</v>
      </c>
      <c r="B360" s="668"/>
      <c r="C360" s="668"/>
      <c r="D360" s="668"/>
      <c r="E360" s="668"/>
      <c r="F360" s="49"/>
      <c r="G360" s="50" t="s">
        <v>103</v>
      </c>
      <c r="H360" s="48"/>
    </row>
    <row r="361" spans="1:8" ht="24.95" customHeight="1">
      <c r="A361" s="57" t="s">
        <v>107</v>
      </c>
      <c r="B361" s="58"/>
      <c r="C361" s="58"/>
      <c r="D361" s="58"/>
      <c r="E361" s="59"/>
      <c r="F361" s="60"/>
      <c r="G361" s="61" t="s">
        <v>105</v>
      </c>
      <c r="H361" s="62"/>
    </row>
    <row r="362" spans="1:8" ht="24.95" customHeight="1">
      <c r="A362" s="57" t="s">
        <v>109</v>
      </c>
      <c r="B362" s="58"/>
      <c r="C362" s="58"/>
      <c r="D362" s="58"/>
      <c r="E362" s="59"/>
      <c r="F362" s="60"/>
      <c r="G362" s="55" t="s">
        <v>105</v>
      </c>
      <c r="H362" s="56"/>
    </row>
    <row r="363" spans="1:8" ht="24.95" customHeight="1">
      <c r="A363" s="57" t="s">
        <v>110</v>
      </c>
      <c r="B363" s="58"/>
      <c r="C363" s="58"/>
      <c r="D363" s="58"/>
      <c r="E363" s="59"/>
      <c r="F363" s="58"/>
      <c r="G363" s="63" t="s">
        <v>105</v>
      </c>
      <c r="H363" s="64"/>
    </row>
    <row r="364" spans="1:8" ht="24.95" customHeight="1">
      <c r="A364" s="57" t="s">
        <v>111</v>
      </c>
      <c r="B364" s="58"/>
      <c r="C364" s="58"/>
      <c r="D364" s="58"/>
      <c r="E364" s="59"/>
      <c r="F364" s="58"/>
      <c r="G364" s="63" t="s">
        <v>105</v>
      </c>
      <c r="H364" s="64"/>
    </row>
    <row r="365" spans="1:8" ht="24.95" customHeight="1">
      <c r="A365" s="667" t="s">
        <v>112</v>
      </c>
      <c r="B365" s="668"/>
      <c r="C365" s="668"/>
      <c r="D365" s="668"/>
      <c r="E365" s="668"/>
      <c r="F365" s="668"/>
      <c r="G365" s="668"/>
      <c r="H365" s="669"/>
    </row>
    <row r="366" spans="1:8" ht="24.95" customHeight="1">
      <c r="A366" s="667" t="s">
        <v>102</v>
      </c>
      <c r="B366" s="668"/>
      <c r="C366" s="668"/>
      <c r="D366" s="668"/>
      <c r="E366" s="668"/>
      <c r="F366" s="65"/>
      <c r="G366" s="66"/>
      <c r="H366" s="67"/>
    </row>
    <row r="367" spans="1:8" ht="24.95" customHeight="1">
      <c r="A367" s="51" t="s">
        <v>113</v>
      </c>
      <c r="B367" s="68"/>
      <c r="C367" s="47" t="s">
        <v>170</v>
      </c>
      <c r="D367" s="47"/>
      <c r="E367" s="69"/>
      <c r="F367" s="47"/>
      <c r="G367" s="70"/>
      <c r="H367" s="48"/>
    </row>
    <row r="368" spans="1:8" ht="24.95" customHeight="1">
      <c r="A368" s="71" t="s">
        <v>115</v>
      </c>
      <c r="B368" s="72"/>
      <c r="C368" s="73"/>
      <c r="D368" s="73"/>
      <c r="E368" s="74"/>
      <c r="F368" s="73"/>
      <c r="G368" s="63"/>
      <c r="H368" s="64"/>
    </row>
    <row r="369" spans="1:8" ht="24.95" customHeight="1">
      <c r="A369" s="667" t="s">
        <v>116</v>
      </c>
      <c r="B369" s="668"/>
      <c r="C369" s="668"/>
      <c r="D369" s="668"/>
      <c r="E369" s="670"/>
      <c r="F369" s="75"/>
      <c r="G369" s="61" t="s">
        <v>117</v>
      </c>
      <c r="H369" s="76"/>
    </row>
    <row r="370" spans="1:8" ht="24.95" customHeight="1">
      <c r="A370" s="77" t="s">
        <v>118</v>
      </c>
      <c r="B370" s="78" t="s">
        <v>12</v>
      </c>
      <c r="C370" s="78" t="s">
        <v>118</v>
      </c>
      <c r="D370" s="78" t="s">
        <v>12</v>
      </c>
      <c r="E370" s="79"/>
      <c r="F370" s="78" t="s">
        <v>119</v>
      </c>
      <c r="G370" s="61"/>
      <c r="H370" s="80" t="s">
        <v>12</v>
      </c>
    </row>
    <row r="371" spans="1:8" ht="24.95" customHeight="1">
      <c r="A371" s="81" t="s">
        <v>120</v>
      </c>
      <c r="B371" s="78" t="s">
        <v>121</v>
      </c>
      <c r="C371" s="82" t="s">
        <v>122</v>
      </c>
      <c r="D371" s="82" t="s">
        <v>123</v>
      </c>
      <c r="E371" s="79"/>
      <c r="F371" s="82">
        <v>3</v>
      </c>
      <c r="G371" s="83"/>
      <c r="H371" s="84" t="s">
        <v>105</v>
      </c>
    </row>
    <row r="372" spans="1:8" ht="24.95" customHeight="1">
      <c r="A372" s="81" t="s">
        <v>124</v>
      </c>
      <c r="B372" s="78" t="s">
        <v>125</v>
      </c>
      <c r="C372" s="82" t="s">
        <v>126</v>
      </c>
      <c r="D372" s="82" t="s">
        <v>127</v>
      </c>
      <c r="E372" s="79"/>
      <c r="F372" s="82">
        <v>2</v>
      </c>
      <c r="G372" s="83"/>
      <c r="H372" s="84" t="s">
        <v>108</v>
      </c>
    </row>
    <row r="373" spans="1:8" ht="24.95" customHeight="1">
      <c r="A373" s="81" t="s">
        <v>128</v>
      </c>
      <c r="B373" s="78" t="s">
        <v>129</v>
      </c>
      <c r="C373" s="82" t="s">
        <v>130</v>
      </c>
      <c r="D373" s="82" t="s">
        <v>131</v>
      </c>
      <c r="E373" s="79"/>
      <c r="F373" s="82">
        <v>1</v>
      </c>
      <c r="G373" s="83"/>
      <c r="H373" s="84" t="s">
        <v>132</v>
      </c>
    </row>
    <row r="374" spans="1:8" ht="24.95" customHeight="1">
      <c r="A374" s="81" t="s">
        <v>133</v>
      </c>
      <c r="B374" s="78" t="s">
        <v>134</v>
      </c>
      <c r="C374" s="85" t="s">
        <v>135</v>
      </c>
      <c r="D374" s="85" t="s">
        <v>136</v>
      </c>
      <c r="E374" s="86"/>
      <c r="F374" s="87"/>
      <c r="G374" s="88"/>
      <c r="H374" s="89"/>
    </row>
    <row r="375" spans="1:8" ht="69" customHeight="1">
      <c r="A375" s="90" t="s">
        <v>137</v>
      </c>
      <c r="B375" s="91"/>
      <c r="C375" s="671" t="s">
        <v>138</v>
      </c>
      <c r="D375" s="672"/>
      <c r="E375" s="673"/>
      <c r="F375" s="92"/>
      <c r="G375" s="93" t="s">
        <v>139</v>
      </c>
      <c r="H375" s="94"/>
    </row>
    <row r="376" spans="1:8" ht="69" customHeight="1">
      <c r="A376" s="114"/>
      <c r="B376" s="115"/>
      <c r="C376" s="116"/>
      <c r="D376" s="116"/>
      <c r="E376" s="116"/>
      <c r="F376" s="116"/>
      <c r="G376" s="117"/>
      <c r="H376" s="118"/>
    </row>
    <row r="377" spans="1:8" ht="24.95" customHeight="1">
      <c r="A377" s="706" t="s">
        <v>82</v>
      </c>
      <c r="B377" s="707"/>
      <c r="C377" s="707"/>
      <c r="D377" s="707"/>
      <c r="E377" s="707"/>
      <c r="F377" s="707"/>
      <c r="G377" s="707"/>
      <c r="H377" s="708"/>
    </row>
    <row r="378" spans="1:8" ht="24.95" customHeight="1">
      <c r="A378" s="704" t="s">
        <v>42</v>
      </c>
      <c r="B378" s="681"/>
      <c r="C378" s="681"/>
      <c r="D378" s="681"/>
      <c r="E378" s="681"/>
      <c r="F378" s="681"/>
      <c r="G378" s="681"/>
      <c r="H378" s="705"/>
    </row>
    <row r="379" spans="1:8" ht="24.95" customHeight="1">
      <c r="A379" s="704" t="s">
        <v>43</v>
      </c>
      <c r="B379" s="681"/>
      <c r="C379" s="681"/>
      <c r="D379" s="681"/>
      <c r="E379" s="681"/>
      <c r="F379" s="681"/>
      <c r="G379" s="681"/>
      <c r="H379" s="705"/>
    </row>
    <row r="380" spans="1:8" ht="24.95" customHeight="1">
      <c r="A380" s="704" t="s">
        <v>83</v>
      </c>
      <c r="B380" s="681"/>
      <c r="C380" s="681"/>
      <c r="D380" s="681"/>
      <c r="E380" s="681"/>
      <c r="F380" s="681"/>
      <c r="G380" s="681"/>
      <c r="H380" s="705"/>
    </row>
    <row r="381" spans="1:8" ht="24.95" customHeight="1">
      <c r="A381" s="704" t="s">
        <v>84</v>
      </c>
      <c r="B381" s="681"/>
      <c r="C381" s="681"/>
      <c r="D381" s="681"/>
      <c r="E381" s="681"/>
      <c r="F381" s="681"/>
      <c r="G381" s="681"/>
      <c r="H381" s="705"/>
    </row>
    <row r="382" spans="1:8" ht="24.95" customHeight="1">
      <c r="A382" s="30" t="s">
        <v>47</v>
      </c>
      <c r="B382" s="31"/>
      <c r="C382" s="679">
        <v>1</v>
      </c>
      <c r="D382" s="680"/>
      <c r="E382" s="680"/>
      <c r="F382" s="31"/>
      <c r="G382" s="681"/>
      <c r="H382" s="682"/>
    </row>
    <row r="383" spans="1:8" ht="24.95" customHeight="1">
      <c r="A383" s="30" t="s">
        <v>4</v>
      </c>
      <c r="B383" s="31"/>
      <c r="C383" s="679" t="s">
        <v>21</v>
      </c>
      <c r="D383" s="680"/>
      <c r="E383" s="680"/>
      <c r="F383" s="32" t="s">
        <v>85</v>
      </c>
      <c r="G383" s="681">
        <v>9</v>
      </c>
      <c r="H383" s="682"/>
    </row>
    <row r="384" spans="1:8" ht="24.95" customHeight="1">
      <c r="A384" s="30" t="s">
        <v>86</v>
      </c>
      <c r="B384" s="33"/>
      <c r="C384" s="679" t="s">
        <v>171</v>
      </c>
      <c r="D384" s="680"/>
      <c r="E384" s="680"/>
      <c r="F384" s="31"/>
      <c r="G384" s="681"/>
      <c r="H384" s="682"/>
    </row>
    <row r="385" spans="1:8" ht="24.95" customHeight="1">
      <c r="A385" s="30" t="s">
        <v>88</v>
      </c>
      <c r="B385" s="31"/>
      <c r="C385" s="679" t="s">
        <v>172</v>
      </c>
      <c r="D385" s="680"/>
      <c r="E385" s="680"/>
      <c r="F385" s="31" t="s">
        <v>53</v>
      </c>
      <c r="G385" s="681">
        <v>1276</v>
      </c>
      <c r="H385" s="682"/>
    </row>
    <row r="386" spans="1:8" ht="24.95" customHeight="1">
      <c r="A386" s="683" t="s">
        <v>90</v>
      </c>
      <c r="B386" s="684"/>
      <c r="C386" s="684"/>
      <c r="D386" s="684"/>
      <c r="E386" s="684"/>
      <c r="F386" s="684"/>
      <c r="G386" s="684"/>
      <c r="H386" s="685"/>
    </row>
    <row r="387" spans="1:8" ht="24.95" customHeight="1">
      <c r="A387" s="683" t="s">
        <v>62</v>
      </c>
      <c r="B387" s="684"/>
      <c r="C387" s="684"/>
      <c r="D387" s="684"/>
      <c r="E387" s="684"/>
      <c r="F387" s="684"/>
      <c r="G387" s="684"/>
      <c r="H387" s="685"/>
    </row>
    <row r="388" spans="1:8" ht="24.95" customHeight="1">
      <c r="A388" s="674" t="s">
        <v>54</v>
      </c>
      <c r="B388" s="692" t="s">
        <v>55</v>
      </c>
      <c r="C388" s="695" t="s">
        <v>67</v>
      </c>
      <c r="D388" s="695" t="s">
        <v>91</v>
      </c>
      <c r="E388" s="695" t="s">
        <v>69</v>
      </c>
      <c r="F388" s="695" t="s">
        <v>70</v>
      </c>
      <c r="G388" s="698" t="s">
        <v>71</v>
      </c>
      <c r="H388" s="701" t="s">
        <v>12</v>
      </c>
    </row>
    <row r="389" spans="1:8" ht="24.95" customHeight="1">
      <c r="A389" s="675"/>
      <c r="B389" s="693"/>
      <c r="C389" s="696"/>
      <c r="D389" s="696"/>
      <c r="E389" s="696"/>
      <c r="F389" s="696"/>
      <c r="G389" s="699"/>
      <c r="H389" s="702"/>
    </row>
    <row r="390" spans="1:8" ht="24.95" customHeight="1">
      <c r="A390" s="676"/>
      <c r="B390" s="694"/>
      <c r="C390" s="697"/>
      <c r="D390" s="697"/>
      <c r="E390" s="697"/>
      <c r="F390" s="697"/>
      <c r="G390" s="700"/>
      <c r="H390" s="703"/>
    </row>
    <row r="391" spans="1:8" ht="24.95" customHeight="1">
      <c r="A391" s="34">
        <v>1</v>
      </c>
      <c r="B391" s="35" t="s">
        <v>5</v>
      </c>
      <c r="C391" s="36">
        <v>5</v>
      </c>
      <c r="D391" s="36">
        <v>3</v>
      </c>
      <c r="E391" s="37">
        <v>4</v>
      </c>
      <c r="F391" s="36">
        <v>33</v>
      </c>
      <c r="G391" s="38">
        <v>45</v>
      </c>
      <c r="H391" s="39" t="str">
        <f>IF(G391&gt;=91,"A1",IF(G391&gt;=81,"A2",IF(G391&gt;=71,"B1",IF(G391&gt;=61,"B2",IF(G391&gt;=51,"C1",IF(G391&gt;=41,"C2",IF(G391&gt;=33,"D","E")))))))</f>
        <v>C2</v>
      </c>
    </row>
    <row r="392" spans="1:8" ht="24.95" customHeight="1">
      <c r="A392" s="34">
        <v>2</v>
      </c>
      <c r="B392" s="35" t="s">
        <v>6</v>
      </c>
      <c r="C392" s="40">
        <v>6</v>
      </c>
      <c r="D392" s="36">
        <v>3</v>
      </c>
      <c r="E392" s="37">
        <v>4</v>
      </c>
      <c r="F392" s="41">
        <v>27</v>
      </c>
      <c r="G392" s="38">
        <v>40</v>
      </c>
      <c r="H392" s="39" t="str">
        <f>IF(G392&gt;=91,"A1",IF(G392&gt;=81,"A2",IF(G392&gt;=71,"B1",IF(G392&gt;=61,"B2",IF(G392&gt;=51,"C1",IF(G392&gt;=41,"C2",IF(G392&gt;=33,"D","E")))))))</f>
        <v>D</v>
      </c>
    </row>
    <row r="393" spans="1:8" ht="24.95" customHeight="1">
      <c r="A393" s="34">
        <v>3</v>
      </c>
      <c r="B393" s="35" t="s">
        <v>7</v>
      </c>
      <c r="C393" s="41">
        <v>9.5</v>
      </c>
      <c r="D393" s="36">
        <v>3</v>
      </c>
      <c r="E393" s="37">
        <v>4</v>
      </c>
      <c r="F393" s="41">
        <v>75</v>
      </c>
      <c r="G393" s="38">
        <v>91.5</v>
      </c>
      <c r="H393" s="39" t="str">
        <f>IF(G393&gt;=91,"A1",IF(G393&gt;=81,"A2",IF(G393&gt;=71,"B1",IF(G393&gt;=61,"B2",IF(G393&gt;=51,"C1",IF(G393&gt;=41,"C2",IF(G393&gt;=33,"D","E")))))))</f>
        <v>A1</v>
      </c>
    </row>
    <row r="394" spans="1:8" ht="24.95" customHeight="1">
      <c r="A394" s="34">
        <v>4</v>
      </c>
      <c r="B394" s="35" t="s">
        <v>8</v>
      </c>
      <c r="C394" s="41">
        <v>5.5</v>
      </c>
      <c r="D394" s="36">
        <v>3</v>
      </c>
      <c r="E394" s="37">
        <v>4</v>
      </c>
      <c r="F394" s="41">
        <v>38</v>
      </c>
      <c r="G394" s="38">
        <v>50.5</v>
      </c>
      <c r="H394" s="39" t="str">
        <f>IF(G394&gt;=91,"A1",IF(G394&gt;=81,"A2",IF(G394&gt;=71,"B1",IF(G394&gt;=61,"B2",IF(G394&gt;=51,"C1",IF(G394&gt;=41,"C2",IF(G394&gt;=33,"D","E")))))))</f>
        <v>C2</v>
      </c>
    </row>
    <row r="395" spans="1:8" ht="24.95" customHeight="1">
      <c r="A395" s="34">
        <v>5</v>
      </c>
      <c r="B395" s="42" t="s">
        <v>94</v>
      </c>
      <c r="C395" s="41"/>
      <c r="D395" s="36"/>
      <c r="E395" s="37"/>
      <c r="F395" s="41"/>
      <c r="G395" s="38">
        <v>32</v>
      </c>
      <c r="H395" s="39"/>
    </row>
    <row r="396" spans="1:8" ht="24.95" customHeight="1">
      <c r="A396" s="34">
        <v>6</v>
      </c>
      <c r="B396" s="43" t="s">
        <v>95</v>
      </c>
      <c r="C396" s="44"/>
      <c r="D396" s="44"/>
      <c r="E396" s="44"/>
      <c r="F396" s="45" t="s">
        <v>156</v>
      </c>
      <c r="G396" s="38"/>
      <c r="H396" s="39"/>
    </row>
    <row r="397" spans="1:8" ht="24.95" customHeight="1">
      <c r="A397" s="34">
        <v>7</v>
      </c>
      <c r="B397" s="43" t="s">
        <v>97</v>
      </c>
      <c r="C397" s="44"/>
      <c r="D397" s="44"/>
      <c r="E397" s="44"/>
      <c r="F397" s="45" t="s">
        <v>173</v>
      </c>
      <c r="G397" s="38"/>
      <c r="H397" s="39"/>
    </row>
    <row r="398" spans="1:8" ht="24.95" customHeight="1">
      <c r="A398" s="46" t="s">
        <v>10</v>
      </c>
      <c r="B398" s="43"/>
      <c r="C398" s="44"/>
      <c r="D398" s="44"/>
      <c r="E398" s="44"/>
      <c r="F398" s="45"/>
      <c r="G398" s="38">
        <f>SUM(G391:G397)</f>
        <v>259</v>
      </c>
      <c r="H398" s="39"/>
    </row>
    <row r="399" spans="1:8" ht="24.95" customHeight="1">
      <c r="A399" s="46" t="s">
        <v>98</v>
      </c>
      <c r="B399" s="43"/>
      <c r="C399" s="44"/>
      <c r="D399" s="44"/>
      <c r="E399" s="44"/>
      <c r="F399" s="45"/>
      <c r="G399" s="38">
        <f>(G398/450)*100</f>
        <v>57.555555555555557</v>
      </c>
      <c r="H399" s="39" t="str">
        <f>IF(G399&gt;=91,"A1",IF(G399&gt;=81,"A2",IF(G399&gt;=71,"B1",IF(G399&gt;=61,"B2",IF(G399&gt;=51,"C1",IF(G399&gt;=41,"C2",IF(G399&gt;=33,"D","E")))))))</f>
        <v>C1</v>
      </c>
    </row>
    <row r="400" spans="1:8" ht="24.95" customHeight="1">
      <c r="A400" s="686" t="s">
        <v>174</v>
      </c>
      <c r="B400" s="687"/>
      <c r="C400" s="687"/>
      <c r="D400" s="687"/>
      <c r="E400" s="687"/>
      <c r="F400" s="687"/>
      <c r="G400" s="687"/>
      <c r="H400" s="688"/>
    </row>
    <row r="401" spans="1:8" ht="24.95" customHeight="1">
      <c r="A401" s="689" t="s">
        <v>100</v>
      </c>
      <c r="B401" s="690"/>
      <c r="C401" s="690"/>
      <c r="D401" s="690"/>
      <c r="E401" s="690"/>
      <c r="F401" s="690"/>
      <c r="G401" s="690"/>
      <c r="H401" s="691"/>
    </row>
    <row r="402" spans="1:8" ht="24.95" customHeight="1">
      <c r="A402" s="667" t="s">
        <v>101</v>
      </c>
      <c r="B402" s="668"/>
      <c r="C402" s="668"/>
      <c r="D402" s="668"/>
      <c r="E402" s="668"/>
      <c r="F402" s="668"/>
      <c r="G402" s="668"/>
      <c r="H402" s="669"/>
    </row>
    <row r="403" spans="1:8" ht="24.95" customHeight="1">
      <c r="A403" s="667" t="s">
        <v>102</v>
      </c>
      <c r="B403" s="668"/>
      <c r="C403" s="668"/>
      <c r="D403" s="668"/>
      <c r="E403" s="668"/>
      <c r="F403" s="49"/>
      <c r="G403" s="50" t="s">
        <v>103</v>
      </c>
      <c r="H403" s="48"/>
    </row>
    <row r="404" spans="1:8" ht="24.95" customHeight="1">
      <c r="A404" s="51" t="s">
        <v>104</v>
      </c>
      <c r="B404" s="52"/>
      <c r="C404" s="52"/>
      <c r="D404" s="52"/>
      <c r="E404" s="53"/>
      <c r="F404" s="54"/>
      <c r="G404" s="55" t="s">
        <v>108</v>
      </c>
      <c r="H404" s="56"/>
    </row>
    <row r="405" spans="1:8" ht="24.95" customHeight="1">
      <c r="A405" s="667" t="s">
        <v>106</v>
      </c>
      <c r="B405" s="668"/>
      <c r="C405" s="668"/>
      <c r="D405" s="668"/>
      <c r="E405" s="668"/>
      <c r="F405" s="668"/>
      <c r="G405" s="668"/>
      <c r="H405" s="669"/>
    </row>
    <row r="406" spans="1:8" ht="24.95" customHeight="1">
      <c r="A406" s="667" t="s">
        <v>102</v>
      </c>
      <c r="B406" s="668"/>
      <c r="C406" s="668"/>
      <c r="D406" s="668"/>
      <c r="E406" s="668"/>
      <c r="F406" s="49"/>
      <c r="G406" s="50" t="s">
        <v>103</v>
      </c>
      <c r="H406" s="48"/>
    </row>
    <row r="407" spans="1:8" ht="24.95" customHeight="1">
      <c r="A407" s="57" t="s">
        <v>107</v>
      </c>
      <c r="B407" s="58"/>
      <c r="C407" s="58"/>
      <c r="D407" s="58"/>
      <c r="E407" s="59"/>
      <c r="F407" s="60"/>
      <c r="G407" s="61" t="s">
        <v>105</v>
      </c>
      <c r="H407" s="62"/>
    </row>
    <row r="408" spans="1:8" ht="24.95" customHeight="1">
      <c r="A408" s="57" t="s">
        <v>109</v>
      </c>
      <c r="B408" s="58"/>
      <c r="C408" s="58"/>
      <c r="D408" s="58"/>
      <c r="E408" s="59"/>
      <c r="F408" s="60"/>
      <c r="G408" s="55" t="s">
        <v>105</v>
      </c>
      <c r="H408" s="56"/>
    </row>
    <row r="409" spans="1:8" ht="24.95" customHeight="1">
      <c r="A409" s="57" t="s">
        <v>110</v>
      </c>
      <c r="B409" s="58"/>
      <c r="C409" s="58"/>
      <c r="D409" s="58"/>
      <c r="E409" s="59"/>
      <c r="F409" s="58"/>
      <c r="G409" s="63" t="s">
        <v>108</v>
      </c>
      <c r="H409" s="64"/>
    </row>
    <row r="410" spans="1:8" ht="24.95" customHeight="1">
      <c r="A410" s="57" t="s">
        <v>111</v>
      </c>
      <c r="B410" s="58"/>
      <c r="C410" s="58"/>
      <c r="D410" s="58"/>
      <c r="E410" s="59"/>
      <c r="F410" s="58"/>
      <c r="G410" s="63" t="s">
        <v>105</v>
      </c>
      <c r="H410" s="64"/>
    </row>
    <row r="411" spans="1:8" ht="24.95" customHeight="1">
      <c r="A411" s="667" t="s">
        <v>112</v>
      </c>
      <c r="B411" s="668"/>
      <c r="C411" s="668"/>
      <c r="D411" s="668"/>
      <c r="E411" s="668"/>
      <c r="F411" s="668"/>
      <c r="G411" s="668"/>
      <c r="H411" s="669"/>
    </row>
    <row r="412" spans="1:8" ht="24.95" customHeight="1">
      <c r="A412" s="667" t="s">
        <v>102</v>
      </c>
      <c r="B412" s="668"/>
      <c r="C412" s="668"/>
      <c r="D412" s="668"/>
      <c r="E412" s="668"/>
      <c r="F412" s="65"/>
      <c r="G412" s="66"/>
      <c r="H412" s="67"/>
    </row>
    <row r="413" spans="1:8" ht="24.95" customHeight="1">
      <c r="A413" s="51" t="s">
        <v>113</v>
      </c>
      <c r="B413" s="68"/>
      <c r="C413" s="47" t="s">
        <v>158</v>
      </c>
      <c r="D413" s="47"/>
      <c r="E413" s="69"/>
      <c r="F413" s="47"/>
      <c r="G413" s="70"/>
      <c r="H413" s="48"/>
    </row>
    <row r="414" spans="1:8" ht="24.95" customHeight="1">
      <c r="A414" s="71" t="s">
        <v>115</v>
      </c>
      <c r="B414" s="72"/>
      <c r="C414" s="73"/>
      <c r="D414" s="73"/>
      <c r="E414" s="74"/>
      <c r="F414" s="73"/>
      <c r="G414" s="63"/>
      <c r="H414" s="64"/>
    </row>
    <row r="415" spans="1:8" ht="24.95" customHeight="1">
      <c r="A415" s="667" t="s">
        <v>116</v>
      </c>
      <c r="B415" s="668"/>
      <c r="C415" s="668"/>
      <c r="D415" s="668"/>
      <c r="E415" s="670"/>
      <c r="F415" s="75"/>
      <c r="G415" s="61" t="s">
        <v>117</v>
      </c>
      <c r="H415" s="76"/>
    </row>
    <row r="416" spans="1:8" ht="24.95" customHeight="1">
      <c r="A416" s="77" t="s">
        <v>118</v>
      </c>
      <c r="B416" s="78" t="s">
        <v>12</v>
      </c>
      <c r="C416" s="78" t="s">
        <v>118</v>
      </c>
      <c r="D416" s="78" t="s">
        <v>12</v>
      </c>
      <c r="E416" s="79"/>
      <c r="F416" s="78" t="s">
        <v>119</v>
      </c>
      <c r="G416" s="61"/>
      <c r="H416" s="80" t="s">
        <v>12</v>
      </c>
    </row>
    <row r="417" spans="1:8" ht="24.95" customHeight="1">
      <c r="A417" s="81" t="s">
        <v>120</v>
      </c>
      <c r="B417" s="78" t="s">
        <v>121</v>
      </c>
      <c r="C417" s="82" t="s">
        <v>122</v>
      </c>
      <c r="D417" s="82" t="s">
        <v>123</v>
      </c>
      <c r="E417" s="79"/>
      <c r="F417" s="82">
        <v>3</v>
      </c>
      <c r="G417" s="83"/>
      <c r="H417" s="84" t="s">
        <v>105</v>
      </c>
    </row>
    <row r="418" spans="1:8" ht="24.95" customHeight="1">
      <c r="A418" s="81" t="s">
        <v>124</v>
      </c>
      <c r="B418" s="78" t="s">
        <v>125</v>
      </c>
      <c r="C418" s="82" t="s">
        <v>126</v>
      </c>
      <c r="D418" s="82" t="s">
        <v>127</v>
      </c>
      <c r="E418" s="79"/>
      <c r="F418" s="82">
        <v>2</v>
      </c>
      <c r="G418" s="83"/>
      <c r="H418" s="84" t="s">
        <v>108</v>
      </c>
    </row>
    <row r="419" spans="1:8" ht="24.95" customHeight="1">
      <c r="A419" s="81" t="s">
        <v>128</v>
      </c>
      <c r="B419" s="78" t="s">
        <v>129</v>
      </c>
      <c r="C419" s="82" t="s">
        <v>130</v>
      </c>
      <c r="D419" s="82" t="s">
        <v>131</v>
      </c>
      <c r="E419" s="79"/>
      <c r="F419" s="82">
        <v>1</v>
      </c>
      <c r="G419" s="83"/>
      <c r="H419" s="84" t="s">
        <v>132</v>
      </c>
    </row>
    <row r="420" spans="1:8" ht="24.95" customHeight="1">
      <c r="A420" s="81" t="s">
        <v>133</v>
      </c>
      <c r="B420" s="78" t="s">
        <v>134</v>
      </c>
      <c r="C420" s="85" t="s">
        <v>135</v>
      </c>
      <c r="D420" s="85" t="s">
        <v>136</v>
      </c>
      <c r="E420" s="86"/>
      <c r="F420" s="87"/>
      <c r="G420" s="88"/>
      <c r="H420" s="89"/>
    </row>
    <row r="421" spans="1:8" ht="60.75" customHeight="1">
      <c r="A421" s="90" t="s">
        <v>137</v>
      </c>
      <c r="B421" s="91"/>
      <c r="C421" s="671" t="s">
        <v>138</v>
      </c>
      <c r="D421" s="672"/>
      <c r="E421" s="673"/>
      <c r="F421" s="92"/>
      <c r="G421" s="93" t="s">
        <v>139</v>
      </c>
      <c r="H421" s="94"/>
    </row>
    <row r="424" spans="1:8" ht="24.95" customHeight="1">
      <c r="A424" s="706" t="s">
        <v>82</v>
      </c>
      <c r="B424" s="707"/>
      <c r="C424" s="707"/>
      <c r="D424" s="707"/>
      <c r="E424" s="707"/>
      <c r="F424" s="707"/>
      <c r="G424" s="707"/>
      <c r="H424" s="708"/>
    </row>
    <row r="425" spans="1:8" ht="24.95" customHeight="1">
      <c r="A425" s="706" t="s">
        <v>42</v>
      </c>
      <c r="B425" s="707"/>
      <c r="C425" s="707"/>
      <c r="D425" s="707"/>
      <c r="E425" s="707"/>
      <c r="F425" s="707"/>
      <c r="G425" s="707"/>
      <c r="H425" s="708"/>
    </row>
    <row r="426" spans="1:8" ht="24.95" customHeight="1">
      <c r="A426" s="704" t="s">
        <v>43</v>
      </c>
      <c r="B426" s="681"/>
      <c r="C426" s="681"/>
      <c r="D426" s="681"/>
      <c r="E426" s="681"/>
      <c r="F426" s="681"/>
      <c r="G426" s="681"/>
      <c r="H426" s="705"/>
    </row>
    <row r="427" spans="1:8" ht="24.95" customHeight="1">
      <c r="A427" s="704" t="s">
        <v>83</v>
      </c>
      <c r="B427" s="681"/>
      <c r="C427" s="681"/>
      <c r="D427" s="681"/>
      <c r="E427" s="681"/>
      <c r="F427" s="681"/>
      <c r="G427" s="681"/>
      <c r="H427" s="705"/>
    </row>
    <row r="428" spans="1:8" ht="24.95" customHeight="1">
      <c r="A428" s="704" t="s">
        <v>84</v>
      </c>
      <c r="B428" s="681"/>
      <c r="C428" s="681"/>
      <c r="D428" s="681"/>
      <c r="E428" s="681"/>
      <c r="F428" s="681"/>
      <c r="G428" s="681"/>
      <c r="H428" s="705"/>
    </row>
    <row r="429" spans="1:8" ht="24.95" customHeight="1">
      <c r="A429" s="30" t="s">
        <v>47</v>
      </c>
      <c r="B429" s="31"/>
      <c r="C429" s="679">
        <v>1</v>
      </c>
      <c r="D429" s="679"/>
      <c r="E429" s="679"/>
      <c r="F429" s="31"/>
      <c r="G429" s="681"/>
      <c r="H429" s="705"/>
    </row>
    <row r="430" spans="1:8" ht="24.95" customHeight="1">
      <c r="A430" s="30" t="s">
        <v>4</v>
      </c>
      <c r="B430" s="31"/>
      <c r="C430" s="679" t="s">
        <v>175</v>
      </c>
      <c r="D430" s="679"/>
      <c r="E430" s="679"/>
      <c r="F430" s="32" t="s">
        <v>85</v>
      </c>
      <c r="G430" s="681">
        <v>10</v>
      </c>
      <c r="H430" s="705"/>
    </row>
    <row r="431" spans="1:8" ht="24.95" customHeight="1">
      <c r="A431" s="30" t="s">
        <v>86</v>
      </c>
      <c r="B431" s="33"/>
      <c r="C431" s="679" t="s">
        <v>176</v>
      </c>
      <c r="D431" s="679"/>
      <c r="E431" s="679"/>
      <c r="F431" s="31"/>
      <c r="G431" s="681"/>
      <c r="H431" s="705"/>
    </row>
    <row r="432" spans="1:8" ht="24.95" customHeight="1">
      <c r="A432" s="30" t="s">
        <v>88</v>
      </c>
      <c r="B432" s="31"/>
      <c r="C432" s="720" t="s">
        <v>177</v>
      </c>
      <c r="D432" s="721"/>
      <c r="E432" s="29"/>
      <c r="F432" s="31" t="s">
        <v>53</v>
      </c>
      <c r="G432" s="710">
        <v>1495</v>
      </c>
      <c r="H432" s="711"/>
    </row>
    <row r="433" spans="1:8" ht="24.95" customHeight="1">
      <c r="A433" s="683" t="s">
        <v>90</v>
      </c>
      <c r="B433" s="684"/>
      <c r="C433" s="684"/>
      <c r="D433" s="684"/>
      <c r="E433" s="684"/>
      <c r="F433" s="684"/>
      <c r="G433" s="684"/>
      <c r="H433" s="685"/>
    </row>
    <row r="434" spans="1:8" ht="24.95" customHeight="1">
      <c r="A434" s="683" t="s">
        <v>62</v>
      </c>
      <c r="B434" s="684"/>
      <c r="C434" s="684"/>
      <c r="D434" s="684"/>
      <c r="E434" s="684"/>
      <c r="F434" s="684"/>
      <c r="G434" s="684"/>
      <c r="H434" s="685"/>
    </row>
    <row r="435" spans="1:8" ht="24.95" customHeight="1">
      <c r="A435" s="674" t="s">
        <v>54</v>
      </c>
      <c r="B435" s="692" t="s">
        <v>55</v>
      </c>
      <c r="C435" s="695" t="s">
        <v>67</v>
      </c>
      <c r="D435" s="695" t="s">
        <v>91</v>
      </c>
      <c r="E435" s="695" t="s">
        <v>69</v>
      </c>
      <c r="F435" s="695" t="s">
        <v>70</v>
      </c>
      <c r="G435" s="698" t="s">
        <v>71</v>
      </c>
      <c r="H435" s="701" t="s">
        <v>12</v>
      </c>
    </row>
    <row r="436" spans="1:8" ht="24.95" customHeight="1">
      <c r="A436" s="677"/>
      <c r="B436" s="712"/>
      <c r="C436" s="714"/>
      <c r="D436" s="714"/>
      <c r="E436" s="714"/>
      <c r="F436" s="714"/>
      <c r="G436" s="716"/>
      <c r="H436" s="718"/>
    </row>
    <row r="437" spans="1:8" ht="24.95" customHeight="1">
      <c r="A437" s="678"/>
      <c r="B437" s="713"/>
      <c r="C437" s="715"/>
      <c r="D437" s="715"/>
      <c r="E437" s="715"/>
      <c r="F437" s="715"/>
      <c r="G437" s="717"/>
      <c r="H437" s="719"/>
    </row>
    <row r="438" spans="1:8" ht="24.95" customHeight="1">
      <c r="A438" s="34">
        <v>1</v>
      </c>
      <c r="B438" s="35" t="s">
        <v>5</v>
      </c>
      <c r="C438" s="36">
        <v>0</v>
      </c>
      <c r="D438" s="36">
        <v>3</v>
      </c>
      <c r="E438" s="37">
        <v>3</v>
      </c>
      <c r="F438" s="36">
        <v>1</v>
      </c>
      <c r="G438" s="103">
        <v>7</v>
      </c>
      <c r="H438" s="39" t="str">
        <f>IF(G438&gt;=91,"A1",IF(G438&gt;=81,"A2",IF(G438&gt;=71,"B1",IF(G438&gt;=61,"B2",IF(G438&gt;=51,"C1",IF(G438&gt;=41,"C2",IF(G438&gt;=33,"D","E")))))))</f>
        <v>E</v>
      </c>
    </row>
    <row r="439" spans="1:8" ht="24.95" customHeight="1">
      <c r="A439" s="34">
        <v>2</v>
      </c>
      <c r="B439" s="35" t="s">
        <v>6</v>
      </c>
      <c r="C439" s="40">
        <v>2.25</v>
      </c>
      <c r="D439" s="36">
        <v>3</v>
      </c>
      <c r="E439" s="37">
        <v>3</v>
      </c>
      <c r="F439" s="41">
        <v>2</v>
      </c>
      <c r="G439" s="103">
        <v>10.25</v>
      </c>
      <c r="H439" s="39" t="str">
        <f>IF(G439&gt;=91,"A1",IF(G439&gt;=81,"A2",IF(G439&gt;=71,"B1",IF(G439&gt;=61,"B2",IF(G439&gt;=51,"C1",IF(G439&gt;=41,"C2",IF(G439&gt;=33,"D","E")))))))</f>
        <v>E</v>
      </c>
    </row>
    <row r="440" spans="1:8" ht="24.95" customHeight="1">
      <c r="A440" s="34">
        <v>3</v>
      </c>
      <c r="B440" s="35" t="s">
        <v>7</v>
      </c>
      <c r="C440" s="41">
        <v>0.5</v>
      </c>
      <c r="D440" s="36">
        <v>3</v>
      </c>
      <c r="E440" s="37">
        <v>3</v>
      </c>
      <c r="F440" s="41">
        <v>7</v>
      </c>
      <c r="G440" s="103">
        <v>13.5</v>
      </c>
      <c r="H440" s="39" t="str">
        <f>IF(G440&gt;=91,"A1",IF(G440&gt;=81,"A2",IF(G440&gt;=71,"B1",IF(G440&gt;=61,"B2",IF(G440&gt;=51,"C1",IF(G440&gt;=41,"C2",IF(G440&gt;=33,"D","E")))))))</f>
        <v>E</v>
      </c>
    </row>
    <row r="441" spans="1:8" ht="24.95" customHeight="1">
      <c r="A441" s="34">
        <v>4</v>
      </c>
      <c r="B441" s="35" t="s">
        <v>8</v>
      </c>
      <c r="C441" s="41">
        <v>1</v>
      </c>
      <c r="D441" s="36">
        <v>3</v>
      </c>
      <c r="E441" s="37">
        <v>3</v>
      </c>
      <c r="F441" s="41">
        <v>4</v>
      </c>
      <c r="G441" s="103">
        <v>11</v>
      </c>
      <c r="H441" s="39" t="str">
        <f>IF(G441&gt;=91,"A1",IF(G441&gt;=81,"A2",IF(G441&gt;=71,"B1",IF(G441&gt;=61,"B2",IF(G441&gt;=51,"C1",IF(G441&gt;=41,"C2",IF(G441&gt;=33,"D","E")))))))</f>
        <v>E</v>
      </c>
    </row>
    <row r="442" spans="1:8" ht="24.95" customHeight="1">
      <c r="A442" s="34">
        <v>5</v>
      </c>
      <c r="B442" s="42" t="s">
        <v>94</v>
      </c>
      <c r="C442" s="41"/>
      <c r="D442" s="36"/>
      <c r="E442" s="37"/>
      <c r="F442" s="41"/>
      <c r="G442" s="103">
        <v>9</v>
      </c>
      <c r="H442" s="39"/>
    </row>
    <row r="443" spans="1:8" ht="24.95" customHeight="1">
      <c r="A443" s="34">
        <v>6</v>
      </c>
      <c r="B443" s="43" t="s">
        <v>95</v>
      </c>
      <c r="C443" s="44"/>
      <c r="D443" s="44"/>
      <c r="E443" s="44"/>
      <c r="F443" s="45" t="s">
        <v>178</v>
      </c>
      <c r="G443" s="103"/>
      <c r="H443" s="39"/>
    </row>
    <row r="444" spans="1:8" ht="24.95" customHeight="1">
      <c r="A444" s="34">
        <v>7</v>
      </c>
      <c r="B444" s="43" t="s">
        <v>97</v>
      </c>
      <c r="C444" s="44"/>
      <c r="D444" s="44"/>
      <c r="E444" s="44"/>
      <c r="F444" s="45" t="s">
        <v>179</v>
      </c>
      <c r="G444" s="103"/>
      <c r="H444" s="39"/>
    </row>
    <row r="445" spans="1:8" ht="24.95" customHeight="1">
      <c r="A445" s="46" t="s">
        <v>10</v>
      </c>
      <c r="B445" s="43"/>
      <c r="C445" s="44"/>
      <c r="D445" s="44"/>
      <c r="E445" s="44"/>
      <c r="F445" s="45"/>
      <c r="G445" s="103">
        <f>SUM(G438:G444)</f>
        <v>50.75</v>
      </c>
      <c r="H445" s="39"/>
    </row>
    <row r="446" spans="1:8" ht="24.95" customHeight="1">
      <c r="A446" s="46" t="s">
        <v>98</v>
      </c>
      <c r="B446" s="43"/>
      <c r="C446" s="44"/>
      <c r="D446" s="44"/>
      <c r="E446" s="44"/>
      <c r="F446" s="45"/>
      <c r="G446" s="38">
        <f>(G445/450)*100</f>
        <v>11.277777777777779</v>
      </c>
      <c r="H446" s="39" t="str">
        <f>IF(G446&gt;=91,"A1",IF(G446&gt;=81,"A2",IF(G446&gt;=71,"B1",IF(G446&gt;=61,"B2",IF(G446&gt;=51,"C1",IF(G446&gt;=41,"C2",IF(G446&gt;=33,"D","E")))))))</f>
        <v>E</v>
      </c>
    </row>
    <row r="447" spans="1:8" ht="24.95" customHeight="1">
      <c r="A447" s="686" t="s">
        <v>180</v>
      </c>
      <c r="B447" s="687"/>
      <c r="C447" s="687"/>
      <c r="D447" s="687"/>
      <c r="E447" s="687"/>
      <c r="F447" s="687"/>
      <c r="G447" s="687"/>
      <c r="H447" s="688"/>
    </row>
    <row r="448" spans="1:8" ht="24.95" customHeight="1">
      <c r="A448" s="689" t="s">
        <v>100</v>
      </c>
      <c r="B448" s="690"/>
      <c r="C448" s="690"/>
      <c r="D448" s="690"/>
      <c r="E448" s="690"/>
      <c r="F448" s="690"/>
      <c r="G448" s="690"/>
      <c r="H448" s="691"/>
    </row>
    <row r="449" spans="1:8" ht="24.95" customHeight="1">
      <c r="A449" s="667" t="s">
        <v>101</v>
      </c>
      <c r="B449" s="668"/>
      <c r="C449" s="668"/>
      <c r="D449" s="668"/>
      <c r="E449" s="668"/>
      <c r="F449" s="668"/>
      <c r="G449" s="668"/>
      <c r="H449" s="669"/>
    </row>
    <row r="450" spans="1:8" ht="24.95" customHeight="1">
      <c r="A450" s="667" t="s">
        <v>102</v>
      </c>
      <c r="B450" s="668"/>
      <c r="C450" s="668"/>
      <c r="D450" s="668"/>
      <c r="E450" s="668"/>
      <c r="F450" s="49"/>
      <c r="G450" s="50" t="s">
        <v>103</v>
      </c>
      <c r="H450" s="48"/>
    </row>
    <row r="451" spans="1:8" ht="24.95" customHeight="1">
      <c r="A451" s="51" t="s">
        <v>104</v>
      </c>
      <c r="B451" s="52"/>
      <c r="C451" s="52"/>
      <c r="D451" s="52"/>
      <c r="E451" s="53"/>
      <c r="F451" s="54"/>
      <c r="G451" s="55" t="s">
        <v>132</v>
      </c>
      <c r="H451" s="56"/>
    </row>
    <row r="452" spans="1:8" ht="24.95" customHeight="1">
      <c r="A452" s="667" t="s">
        <v>106</v>
      </c>
      <c r="B452" s="668"/>
      <c r="C452" s="668"/>
      <c r="D452" s="668"/>
      <c r="E452" s="668"/>
      <c r="F452" s="668"/>
      <c r="G452" s="668"/>
      <c r="H452" s="669"/>
    </row>
    <row r="453" spans="1:8" ht="24.95" customHeight="1">
      <c r="A453" s="667" t="s">
        <v>102</v>
      </c>
      <c r="B453" s="668"/>
      <c r="C453" s="668"/>
      <c r="D453" s="668"/>
      <c r="E453" s="668"/>
      <c r="F453" s="49"/>
      <c r="G453" s="50" t="s">
        <v>103</v>
      </c>
      <c r="H453" s="48"/>
    </row>
    <row r="454" spans="1:8" ht="24.95" customHeight="1">
      <c r="A454" s="57" t="s">
        <v>107</v>
      </c>
      <c r="B454" s="58"/>
      <c r="C454" s="58"/>
      <c r="D454" s="58"/>
      <c r="E454" s="59"/>
      <c r="F454" s="60"/>
      <c r="G454" s="61" t="s">
        <v>132</v>
      </c>
      <c r="H454" s="62"/>
    </row>
    <row r="455" spans="1:8" ht="24.95" customHeight="1">
      <c r="A455" s="57" t="s">
        <v>109</v>
      </c>
      <c r="B455" s="58"/>
      <c r="C455" s="58"/>
      <c r="D455" s="58"/>
      <c r="E455" s="59"/>
      <c r="F455" s="60"/>
      <c r="G455" s="55" t="s">
        <v>132</v>
      </c>
      <c r="H455" s="56"/>
    </row>
    <row r="456" spans="1:8" ht="24.95" customHeight="1">
      <c r="A456" s="57" t="s">
        <v>110</v>
      </c>
      <c r="B456" s="58"/>
      <c r="C456" s="58"/>
      <c r="D456" s="58"/>
      <c r="E456" s="59"/>
      <c r="F456" s="58"/>
      <c r="G456" s="63" t="s">
        <v>132</v>
      </c>
      <c r="H456" s="64"/>
    </row>
    <row r="457" spans="1:8" ht="24.95" customHeight="1">
      <c r="A457" s="57" t="s">
        <v>111</v>
      </c>
      <c r="B457" s="58"/>
      <c r="C457" s="58"/>
      <c r="D457" s="58"/>
      <c r="E457" s="59"/>
      <c r="F457" s="58"/>
      <c r="G457" s="63" t="s">
        <v>132</v>
      </c>
      <c r="H457" s="64"/>
    </row>
    <row r="458" spans="1:8" ht="24.95" customHeight="1">
      <c r="A458" s="667" t="s">
        <v>112</v>
      </c>
      <c r="B458" s="668"/>
      <c r="C458" s="668"/>
      <c r="D458" s="668"/>
      <c r="E458" s="668"/>
      <c r="F458" s="668"/>
      <c r="G458" s="668"/>
      <c r="H458" s="669"/>
    </row>
    <row r="459" spans="1:8" ht="24.95" customHeight="1">
      <c r="A459" s="667" t="s">
        <v>102</v>
      </c>
      <c r="B459" s="668"/>
      <c r="C459" s="668"/>
      <c r="D459" s="668"/>
      <c r="E459" s="668"/>
      <c r="F459" s="65"/>
      <c r="G459" s="66"/>
      <c r="H459" s="67"/>
    </row>
    <row r="460" spans="1:8" ht="24.95" customHeight="1">
      <c r="A460" s="51" t="s">
        <v>113</v>
      </c>
      <c r="B460" s="68"/>
      <c r="C460" s="47" t="s">
        <v>181</v>
      </c>
      <c r="D460" s="47"/>
      <c r="E460" s="69"/>
      <c r="F460" s="47"/>
      <c r="G460" s="70"/>
      <c r="H460" s="48"/>
    </row>
    <row r="461" spans="1:8" ht="24.95" customHeight="1">
      <c r="A461" s="71" t="s">
        <v>115</v>
      </c>
      <c r="B461" s="72"/>
      <c r="C461" s="73"/>
      <c r="D461" s="73"/>
      <c r="E461" s="74"/>
      <c r="F461" s="73"/>
      <c r="G461" s="63"/>
      <c r="H461" s="64"/>
    </row>
    <row r="462" spans="1:8" ht="24.95" customHeight="1">
      <c r="A462" s="667" t="s">
        <v>116</v>
      </c>
      <c r="B462" s="668"/>
      <c r="C462" s="668"/>
      <c r="D462" s="668"/>
      <c r="E462" s="670"/>
      <c r="F462" s="75"/>
      <c r="G462" s="61" t="s">
        <v>117</v>
      </c>
      <c r="H462" s="76"/>
    </row>
    <row r="463" spans="1:8" ht="24.95" customHeight="1">
      <c r="A463" s="77" t="s">
        <v>118</v>
      </c>
      <c r="B463" s="78" t="s">
        <v>12</v>
      </c>
      <c r="C463" s="78" t="s">
        <v>118</v>
      </c>
      <c r="D463" s="78" t="s">
        <v>12</v>
      </c>
      <c r="E463" s="79"/>
      <c r="F463" s="78" t="s">
        <v>119</v>
      </c>
      <c r="G463" s="61"/>
      <c r="H463" s="80" t="s">
        <v>12</v>
      </c>
    </row>
    <row r="464" spans="1:8" ht="24.95" customHeight="1">
      <c r="A464" s="81" t="s">
        <v>120</v>
      </c>
      <c r="B464" s="78" t="s">
        <v>121</v>
      </c>
      <c r="C464" s="82" t="s">
        <v>122</v>
      </c>
      <c r="D464" s="82" t="s">
        <v>123</v>
      </c>
      <c r="E464" s="79"/>
      <c r="F464" s="82">
        <v>3</v>
      </c>
      <c r="G464" s="83"/>
      <c r="H464" s="84" t="s">
        <v>105</v>
      </c>
    </row>
    <row r="465" spans="1:8" ht="24.95" customHeight="1">
      <c r="A465" s="81" t="s">
        <v>124</v>
      </c>
      <c r="B465" s="78" t="s">
        <v>125</v>
      </c>
      <c r="C465" s="82" t="s">
        <v>126</v>
      </c>
      <c r="D465" s="82" t="s">
        <v>127</v>
      </c>
      <c r="E465" s="79"/>
      <c r="F465" s="82">
        <v>2</v>
      </c>
      <c r="G465" s="83"/>
      <c r="H465" s="84" t="s">
        <v>108</v>
      </c>
    </row>
    <row r="466" spans="1:8" ht="24.95" customHeight="1">
      <c r="A466" s="81" t="s">
        <v>128</v>
      </c>
      <c r="B466" s="78" t="s">
        <v>129</v>
      </c>
      <c r="C466" s="82" t="s">
        <v>130</v>
      </c>
      <c r="D466" s="82" t="s">
        <v>131</v>
      </c>
      <c r="E466" s="79"/>
      <c r="F466" s="82">
        <v>1</v>
      </c>
      <c r="G466" s="83"/>
      <c r="H466" s="84" t="s">
        <v>132</v>
      </c>
    </row>
    <row r="467" spans="1:8" ht="24.95" customHeight="1">
      <c r="A467" s="81" t="s">
        <v>133</v>
      </c>
      <c r="B467" s="78" t="s">
        <v>134</v>
      </c>
      <c r="C467" s="85" t="s">
        <v>135</v>
      </c>
      <c r="D467" s="85" t="s">
        <v>136</v>
      </c>
      <c r="E467" s="86"/>
      <c r="F467" s="87"/>
      <c r="G467" s="88"/>
      <c r="H467" s="89"/>
    </row>
    <row r="468" spans="1:8" ht="62.25" customHeight="1">
      <c r="A468" s="90" t="s">
        <v>137</v>
      </c>
      <c r="B468" s="91"/>
      <c r="C468" s="671" t="s">
        <v>138</v>
      </c>
      <c r="D468" s="672"/>
      <c r="E468" s="673"/>
      <c r="F468" s="92"/>
      <c r="G468" s="93" t="s">
        <v>139</v>
      </c>
      <c r="H468" s="94"/>
    </row>
    <row r="471" spans="1:8" ht="24.95" customHeight="1">
      <c r="A471" s="706" t="s">
        <v>82</v>
      </c>
      <c r="B471" s="707"/>
      <c r="C471" s="707"/>
      <c r="D471" s="707"/>
      <c r="E471" s="707"/>
      <c r="F471" s="707"/>
      <c r="G471" s="707"/>
      <c r="H471" s="708"/>
    </row>
    <row r="472" spans="1:8" ht="24.95" customHeight="1">
      <c r="A472" s="704" t="s">
        <v>42</v>
      </c>
      <c r="B472" s="681"/>
      <c r="C472" s="681"/>
      <c r="D472" s="681"/>
      <c r="E472" s="681"/>
      <c r="F472" s="681"/>
      <c r="G472" s="681"/>
      <c r="H472" s="705"/>
    </row>
    <row r="473" spans="1:8" ht="24.95" customHeight="1">
      <c r="A473" s="704" t="s">
        <v>43</v>
      </c>
      <c r="B473" s="681"/>
      <c r="C473" s="681"/>
      <c r="D473" s="681"/>
      <c r="E473" s="681"/>
      <c r="F473" s="681"/>
      <c r="G473" s="681"/>
      <c r="H473" s="705"/>
    </row>
    <row r="474" spans="1:8" ht="24.95" customHeight="1">
      <c r="A474" s="704" t="s">
        <v>83</v>
      </c>
      <c r="B474" s="681"/>
      <c r="C474" s="681"/>
      <c r="D474" s="681"/>
      <c r="E474" s="681"/>
      <c r="F474" s="681"/>
      <c r="G474" s="681"/>
      <c r="H474" s="705"/>
    </row>
    <row r="475" spans="1:8" ht="24.95" customHeight="1">
      <c r="A475" s="704" t="s">
        <v>84</v>
      </c>
      <c r="B475" s="681"/>
      <c r="C475" s="681"/>
      <c r="D475" s="681"/>
      <c r="E475" s="681"/>
      <c r="F475" s="681"/>
      <c r="G475" s="681"/>
      <c r="H475" s="705"/>
    </row>
    <row r="476" spans="1:8" ht="24.95" customHeight="1">
      <c r="A476" s="30" t="s">
        <v>47</v>
      </c>
      <c r="B476" s="31"/>
      <c r="C476" s="679">
        <v>1</v>
      </c>
      <c r="D476" s="680"/>
      <c r="E476" s="680"/>
      <c r="F476" s="31"/>
      <c r="G476" s="681"/>
      <c r="H476" s="682"/>
    </row>
    <row r="477" spans="1:8" ht="24.95" customHeight="1">
      <c r="A477" s="30" t="s">
        <v>4</v>
      </c>
      <c r="B477" s="31"/>
      <c r="C477" s="679" t="s">
        <v>25</v>
      </c>
      <c r="D477" s="680"/>
      <c r="E477" s="680"/>
      <c r="F477" s="32" t="s">
        <v>85</v>
      </c>
      <c r="G477" s="681">
        <v>11</v>
      </c>
      <c r="H477" s="682"/>
    </row>
    <row r="478" spans="1:8" ht="24.95" customHeight="1">
      <c r="A478" s="30" t="s">
        <v>86</v>
      </c>
      <c r="B478" s="33"/>
      <c r="C478" s="679" t="s">
        <v>182</v>
      </c>
      <c r="D478" s="680"/>
      <c r="E478" s="680"/>
      <c r="F478" s="31"/>
      <c r="G478" s="681"/>
      <c r="H478" s="682"/>
    </row>
    <row r="479" spans="1:8" ht="24.95" customHeight="1">
      <c r="A479" s="30" t="s">
        <v>88</v>
      </c>
      <c r="B479" s="31"/>
      <c r="C479" s="119" t="s">
        <v>183</v>
      </c>
      <c r="D479" s="29"/>
      <c r="E479" s="29"/>
      <c r="F479" s="31" t="s">
        <v>53</v>
      </c>
      <c r="G479" s="681">
        <v>1381</v>
      </c>
      <c r="H479" s="682"/>
    </row>
    <row r="480" spans="1:8" ht="24.95" customHeight="1">
      <c r="A480" s="683" t="s">
        <v>90</v>
      </c>
      <c r="B480" s="684"/>
      <c r="C480" s="684"/>
      <c r="D480" s="684"/>
      <c r="E480" s="684"/>
      <c r="F480" s="684"/>
      <c r="G480" s="684"/>
      <c r="H480" s="685"/>
    </row>
    <row r="481" spans="1:8" ht="24.95" customHeight="1">
      <c r="A481" s="683" t="s">
        <v>62</v>
      </c>
      <c r="B481" s="684"/>
      <c r="C481" s="684"/>
      <c r="D481" s="684"/>
      <c r="E481" s="684"/>
      <c r="F481" s="684"/>
      <c r="G481" s="684"/>
      <c r="H481" s="685"/>
    </row>
    <row r="482" spans="1:8" ht="24.95" customHeight="1">
      <c r="A482" s="674" t="s">
        <v>54</v>
      </c>
      <c r="B482" s="692" t="s">
        <v>55</v>
      </c>
      <c r="C482" s="695" t="s">
        <v>67</v>
      </c>
      <c r="D482" s="695" t="s">
        <v>91</v>
      </c>
      <c r="E482" s="695" t="s">
        <v>69</v>
      </c>
      <c r="F482" s="695" t="s">
        <v>70</v>
      </c>
      <c r="G482" s="698" t="s">
        <v>71</v>
      </c>
      <c r="H482" s="701" t="s">
        <v>12</v>
      </c>
    </row>
    <row r="483" spans="1:8" ht="24.95" customHeight="1">
      <c r="A483" s="675"/>
      <c r="B483" s="693"/>
      <c r="C483" s="696"/>
      <c r="D483" s="696"/>
      <c r="E483" s="696"/>
      <c r="F483" s="696"/>
      <c r="G483" s="699"/>
      <c r="H483" s="702"/>
    </row>
    <row r="484" spans="1:8" ht="24.95" customHeight="1">
      <c r="A484" s="676"/>
      <c r="B484" s="694"/>
      <c r="C484" s="697"/>
      <c r="D484" s="697"/>
      <c r="E484" s="697"/>
      <c r="F484" s="697"/>
      <c r="G484" s="700"/>
      <c r="H484" s="703"/>
    </row>
    <row r="485" spans="1:8" ht="24.95" customHeight="1">
      <c r="A485" s="34">
        <v>1</v>
      </c>
      <c r="B485" s="35" t="s">
        <v>5</v>
      </c>
      <c r="C485" s="36" t="s">
        <v>184</v>
      </c>
      <c r="D485" s="36" t="s">
        <v>79</v>
      </c>
      <c r="E485" s="37" t="s">
        <v>79</v>
      </c>
      <c r="F485" s="36" t="s">
        <v>166</v>
      </c>
      <c r="G485" s="38">
        <f>C485+D485+E485+F485</f>
        <v>94.25</v>
      </c>
      <c r="H485" s="39" t="str">
        <f>IF(G485&gt;=91,"A1",IF(G485&gt;=81,"A2",IF(G485&gt;=71,"B1",IF(G485&gt;=61,"B2",IF(G485&gt;=51,"C1",IF(G485&gt;=41,"C2",IF(G485&gt;=33,"D","E")))))))</f>
        <v>A1</v>
      </c>
    </row>
    <row r="486" spans="1:8" ht="24.95" customHeight="1">
      <c r="A486" s="34">
        <v>2</v>
      </c>
      <c r="B486" s="35" t="s">
        <v>6</v>
      </c>
      <c r="C486" s="40">
        <v>9.75</v>
      </c>
      <c r="D486" s="36" t="s">
        <v>79</v>
      </c>
      <c r="E486" s="37" t="s">
        <v>79</v>
      </c>
      <c r="F486" s="41">
        <v>75</v>
      </c>
      <c r="G486" s="38">
        <f>C486+D486+E486+F486</f>
        <v>94.75</v>
      </c>
      <c r="H486" s="39" t="str">
        <f>IF(G486&gt;=91,"A1",IF(G486&gt;=81,"A2",IF(G486&gt;=71,"B1",IF(G486&gt;=61,"B2",IF(G486&gt;=51,"C1",IF(G486&gt;=41,"C2",IF(G486&gt;=33,"D","E")))))))</f>
        <v>A1</v>
      </c>
    </row>
    <row r="487" spans="1:8" ht="24.95" customHeight="1">
      <c r="A487" s="34">
        <v>3</v>
      </c>
      <c r="B487" s="35" t="s">
        <v>7</v>
      </c>
      <c r="C487" s="41">
        <v>10</v>
      </c>
      <c r="D487" s="36" t="s">
        <v>79</v>
      </c>
      <c r="E487" s="37" t="s">
        <v>79</v>
      </c>
      <c r="F487" s="41">
        <v>80</v>
      </c>
      <c r="G487" s="38">
        <f>C487+D487+E487+F487</f>
        <v>100</v>
      </c>
      <c r="H487" s="39" t="str">
        <f>IF(G487&gt;=91,"A1",IF(G487&gt;=81,"A2",IF(G487&gt;=71,"B1",IF(G487&gt;=61,"B2",IF(G487&gt;=51,"C1",IF(G487&gt;=41,"C2",IF(G487&gt;=33,"D","E")))))))</f>
        <v>A1</v>
      </c>
    </row>
    <row r="488" spans="1:8" ht="24.95" customHeight="1">
      <c r="A488" s="34">
        <v>4</v>
      </c>
      <c r="B488" s="35" t="s">
        <v>8</v>
      </c>
      <c r="C488" s="41">
        <v>10</v>
      </c>
      <c r="D488" s="36" t="s">
        <v>79</v>
      </c>
      <c r="E488" s="37" t="s">
        <v>79</v>
      </c>
      <c r="F488" s="41">
        <v>75</v>
      </c>
      <c r="G488" s="38">
        <f>C488+D488+E488+F488</f>
        <v>95</v>
      </c>
      <c r="H488" s="39" t="str">
        <f>IF(G488&gt;=91,"A1",IF(G488&gt;=81,"A2",IF(G488&gt;=71,"B1",IF(G488&gt;=61,"B2",IF(G488&gt;=51,"C1",IF(G488&gt;=41,"C2",IF(G488&gt;=33,"D","E")))))))</f>
        <v>A1</v>
      </c>
    </row>
    <row r="489" spans="1:8" ht="24.95" customHeight="1">
      <c r="A489" s="34">
        <v>5</v>
      </c>
      <c r="B489" s="42" t="s">
        <v>94</v>
      </c>
      <c r="C489" s="41"/>
      <c r="D489" s="36"/>
      <c r="E489" s="37"/>
      <c r="F489" s="41">
        <v>47.5</v>
      </c>
      <c r="G489" s="38">
        <f>C489+D489+E489+F489</f>
        <v>47.5</v>
      </c>
      <c r="H489" s="39"/>
    </row>
    <row r="490" spans="1:8" ht="24.95" customHeight="1">
      <c r="A490" s="34">
        <v>6</v>
      </c>
      <c r="B490" s="43" t="s">
        <v>95</v>
      </c>
      <c r="C490" s="44"/>
      <c r="D490" s="44"/>
      <c r="E490" s="44"/>
      <c r="F490" s="45" t="s">
        <v>144</v>
      </c>
      <c r="G490" s="38"/>
      <c r="H490" s="39"/>
    </row>
    <row r="491" spans="1:8" ht="24.95" customHeight="1">
      <c r="A491" s="34">
        <v>7</v>
      </c>
      <c r="B491" s="43" t="s">
        <v>97</v>
      </c>
      <c r="C491" s="44"/>
      <c r="D491" s="44"/>
      <c r="E491" s="44"/>
      <c r="F491" s="45" t="s">
        <v>144</v>
      </c>
      <c r="G491" s="38"/>
      <c r="H491" s="39"/>
    </row>
    <row r="492" spans="1:8" ht="24.95" customHeight="1">
      <c r="A492" s="46" t="s">
        <v>10</v>
      </c>
      <c r="B492" s="43"/>
      <c r="C492" s="44"/>
      <c r="D492" s="44"/>
      <c r="E492" s="44"/>
      <c r="F492" s="45"/>
      <c r="G492" s="38">
        <f>SUM(G485:G491)</f>
        <v>431.5</v>
      </c>
      <c r="H492" s="39"/>
    </row>
    <row r="493" spans="1:8" ht="24.95" customHeight="1">
      <c r="A493" s="46" t="s">
        <v>98</v>
      </c>
      <c r="B493" s="43"/>
      <c r="C493" s="44"/>
      <c r="D493" s="44"/>
      <c r="E493" s="44"/>
      <c r="F493" s="45"/>
      <c r="G493" s="38">
        <f>(G492/450)*100</f>
        <v>95.888888888888886</v>
      </c>
      <c r="H493" s="39" t="str">
        <f>IF(G493&gt;=91,"A1",IF(G493&gt;=81,"A2",IF(G493&gt;=71,"B1",IF(G493&gt;=61,"B2",IF(G493&gt;=51,"C1",IF(G493&gt;=41,"C2",IF(G493&gt;=33,"D","E")))))))</f>
        <v>A1</v>
      </c>
    </row>
    <row r="494" spans="1:8" ht="24.95" customHeight="1">
      <c r="A494" s="686" t="s">
        <v>99</v>
      </c>
      <c r="B494" s="687"/>
      <c r="C494" s="687"/>
      <c r="D494" s="687"/>
      <c r="E494" s="687"/>
      <c r="F494" s="687"/>
      <c r="G494" s="687"/>
      <c r="H494" s="688"/>
    </row>
    <row r="495" spans="1:8" ht="24.95" customHeight="1">
      <c r="A495" s="689" t="s">
        <v>100</v>
      </c>
      <c r="B495" s="690"/>
      <c r="C495" s="690"/>
      <c r="D495" s="690"/>
      <c r="E495" s="690"/>
      <c r="F495" s="690"/>
      <c r="G495" s="690"/>
      <c r="H495" s="691"/>
    </row>
    <row r="496" spans="1:8" ht="24.95" customHeight="1">
      <c r="A496" s="667" t="s">
        <v>101</v>
      </c>
      <c r="B496" s="668"/>
      <c r="C496" s="668"/>
      <c r="D496" s="668"/>
      <c r="E496" s="668"/>
      <c r="F496" s="668"/>
      <c r="G496" s="668"/>
      <c r="H496" s="669"/>
    </row>
    <row r="497" spans="1:8" ht="24.95" customHeight="1">
      <c r="A497" s="667" t="s">
        <v>102</v>
      </c>
      <c r="B497" s="668"/>
      <c r="C497" s="668"/>
      <c r="D497" s="668"/>
      <c r="E497" s="668"/>
      <c r="F497" s="49"/>
      <c r="G497" s="50" t="s">
        <v>103</v>
      </c>
      <c r="H497" s="48"/>
    </row>
    <row r="498" spans="1:8" ht="24.95" customHeight="1">
      <c r="A498" s="51" t="s">
        <v>104</v>
      </c>
      <c r="B498" s="52"/>
      <c r="C498" s="52"/>
      <c r="D498" s="52"/>
      <c r="E498" s="53"/>
      <c r="F498" s="54"/>
      <c r="G498" s="55" t="s">
        <v>105</v>
      </c>
      <c r="H498" s="56"/>
    </row>
    <row r="499" spans="1:8" ht="24.95" customHeight="1">
      <c r="A499" s="667" t="s">
        <v>106</v>
      </c>
      <c r="B499" s="668"/>
      <c r="C499" s="668"/>
      <c r="D499" s="668"/>
      <c r="E499" s="668"/>
      <c r="F499" s="668"/>
      <c r="G499" s="668"/>
      <c r="H499" s="669"/>
    </row>
    <row r="500" spans="1:8" ht="24.95" customHeight="1">
      <c r="A500" s="667" t="s">
        <v>102</v>
      </c>
      <c r="B500" s="668"/>
      <c r="C500" s="668"/>
      <c r="D500" s="668"/>
      <c r="E500" s="668"/>
      <c r="F500" s="49"/>
      <c r="G500" s="50" t="s">
        <v>103</v>
      </c>
      <c r="H500" s="48"/>
    </row>
    <row r="501" spans="1:8" ht="24.95" customHeight="1">
      <c r="A501" s="57" t="s">
        <v>107</v>
      </c>
      <c r="B501" s="58"/>
      <c r="C501" s="58"/>
      <c r="D501" s="58"/>
      <c r="E501" s="59"/>
      <c r="F501" s="60"/>
      <c r="G501" s="61" t="s">
        <v>108</v>
      </c>
      <c r="H501" s="62"/>
    </row>
    <row r="502" spans="1:8" ht="24.95" customHeight="1">
      <c r="A502" s="57" t="s">
        <v>109</v>
      </c>
      <c r="B502" s="58"/>
      <c r="C502" s="58"/>
      <c r="D502" s="58"/>
      <c r="E502" s="59"/>
      <c r="F502" s="60"/>
      <c r="G502" s="55" t="s">
        <v>105</v>
      </c>
      <c r="H502" s="56"/>
    </row>
    <row r="503" spans="1:8" ht="24.95" customHeight="1">
      <c r="A503" s="57" t="s">
        <v>110</v>
      </c>
      <c r="B503" s="58"/>
      <c r="C503" s="58"/>
      <c r="D503" s="58"/>
      <c r="E503" s="59"/>
      <c r="F503" s="58"/>
      <c r="G503" s="63" t="s">
        <v>105</v>
      </c>
      <c r="H503" s="64"/>
    </row>
    <row r="504" spans="1:8" ht="24.95" customHeight="1">
      <c r="A504" s="57" t="s">
        <v>111</v>
      </c>
      <c r="B504" s="58"/>
      <c r="C504" s="58"/>
      <c r="D504" s="58"/>
      <c r="E504" s="59"/>
      <c r="F504" s="58"/>
      <c r="G504" s="63" t="s">
        <v>105</v>
      </c>
      <c r="H504" s="64"/>
    </row>
    <row r="505" spans="1:8" ht="24.95" customHeight="1">
      <c r="A505" s="667" t="s">
        <v>112</v>
      </c>
      <c r="B505" s="668"/>
      <c r="C505" s="668"/>
      <c r="D505" s="668"/>
      <c r="E505" s="668"/>
      <c r="F505" s="668"/>
      <c r="G505" s="668"/>
      <c r="H505" s="669"/>
    </row>
    <row r="506" spans="1:8" ht="24.95" customHeight="1">
      <c r="A506" s="667" t="s">
        <v>102</v>
      </c>
      <c r="B506" s="668"/>
      <c r="C506" s="668"/>
      <c r="D506" s="668"/>
      <c r="E506" s="668"/>
      <c r="F506" s="65"/>
      <c r="G506" s="66"/>
      <c r="H506" s="67"/>
    </row>
    <row r="507" spans="1:8" ht="24.95" customHeight="1">
      <c r="A507" s="51" t="s">
        <v>113</v>
      </c>
      <c r="B507" s="68"/>
      <c r="C507" s="47" t="s">
        <v>162</v>
      </c>
      <c r="D507" s="47"/>
      <c r="E507" s="69"/>
      <c r="F507" s="47"/>
      <c r="G507" s="70"/>
      <c r="H507" s="48"/>
    </row>
    <row r="508" spans="1:8" ht="24.95" customHeight="1">
      <c r="A508" s="71" t="s">
        <v>115</v>
      </c>
      <c r="B508" s="72"/>
      <c r="C508" s="73"/>
      <c r="D508" s="73"/>
      <c r="E508" s="74"/>
      <c r="F508" s="73"/>
      <c r="G508" s="63"/>
      <c r="H508" s="64"/>
    </row>
    <row r="509" spans="1:8" ht="24.95" customHeight="1">
      <c r="A509" s="667" t="s">
        <v>116</v>
      </c>
      <c r="B509" s="668"/>
      <c r="C509" s="668"/>
      <c r="D509" s="668"/>
      <c r="E509" s="670"/>
      <c r="F509" s="75"/>
      <c r="G509" s="61" t="s">
        <v>117</v>
      </c>
      <c r="H509" s="76"/>
    </row>
    <row r="510" spans="1:8" ht="24.95" customHeight="1">
      <c r="A510" s="77" t="s">
        <v>118</v>
      </c>
      <c r="B510" s="78" t="s">
        <v>12</v>
      </c>
      <c r="C510" s="78" t="s">
        <v>118</v>
      </c>
      <c r="D510" s="78" t="s">
        <v>12</v>
      </c>
      <c r="E510" s="79"/>
      <c r="F510" s="78" t="s">
        <v>119</v>
      </c>
      <c r="G510" s="61"/>
      <c r="H510" s="80" t="s">
        <v>12</v>
      </c>
    </row>
    <row r="511" spans="1:8" ht="24.95" customHeight="1">
      <c r="A511" s="81" t="s">
        <v>120</v>
      </c>
      <c r="B511" s="78" t="s">
        <v>121</v>
      </c>
      <c r="C511" s="82" t="s">
        <v>122</v>
      </c>
      <c r="D511" s="82" t="s">
        <v>123</v>
      </c>
      <c r="E511" s="79"/>
      <c r="F511" s="82">
        <v>3</v>
      </c>
      <c r="G511" s="83"/>
      <c r="H511" s="84" t="s">
        <v>105</v>
      </c>
    </row>
    <row r="512" spans="1:8" ht="24.95" customHeight="1">
      <c r="A512" s="81" t="s">
        <v>124</v>
      </c>
      <c r="B512" s="78" t="s">
        <v>125</v>
      </c>
      <c r="C512" s="82" t="s">
        <v>126</v>
      </c>
      <c r="D512" s="82" t="s">
        <v>127</v>
      </c>
      <c r="E512" s="79"/>
      <c r="F512" s="82">
        <v>2</v>
      </c>
      <c r="G512" s="83"/>
      <c r="H512" s="84" t="s">
        <v>108</v>
      </c>
    </row>
    <row r="513" spans="1:8" ht="24.95" customHeight="1">
      <c r="A513" s="81" t="s">
        <v>128</v>
      </c>
      <c r="B513" s="78" t="s">
        <v>129</v>
      </c>
      <c r="C513" s="82" t="s">
        <v>130</v>
      </c>
      <c r="D513" s="82" t="s">
        <v>131</v>
      </c>
      <c r="E513" s="79"/>
      <c r="F513" s="82">
        <v>1</v>
      </c>
      <c r="G513" s="83"/>
      <c r="H513" s="84" t="s">
        <v>132</v>
      </c>
    </row>
    <row r="514" spans="1:8" ht="24.95" customHeight="1">
      <c r="A514" s="81" t="s">
        <v>133</v>
      </c>
      <c r="B514" s="78" t="s">
        <v>134</v>
      </c>
      <c r="C514" s="85" t="s">
        <v>135</v>
      </c>
      <c r="D514" s="85" t="s">
        <v>136</v>
      </c>
      <c r="E514" s="86"/>
      <c r="F514" s="87"/>
      <c r="G514" s="88"/>
      <c r="H514" s="89"/>
    </row>
    <row r="515" spans="1:8" ht="60.75" customHeight="1">
      <c r="A515" s="90" t="s">
        <v>137</v>
      </c>
      <c r="B515" s="91"/>
      <c r="C515" s="671" t="s">
        <v>138</v>
      </c>
      <c r="D515" s="672"/>
      <c r="E515" s="673"/>
      <c r="F515" s="92"/>
      <c r="G515" s="93" t="s">
        <v>139</v>
      </c>
      <c r="H515" s="94"/>
    </row>
    <row r="518" spans="1:8" ht="24.95" customHeight="1">
      <c r="A518" s="706" t="s">
        <v>82</v>
      </c>
      <c r="B518" s="707"/>
      <c r="C518" s="707"/>
      <c r="D518" s="707"/>
      <c r="E518" s="707"/>
      <c r="F518" s="707"/>
      <c r="G518" s="707"/>
      <c r="H518" s="708"/>
    </row>
    <row r="519" spans="1:8" ht="24.95" customHeight="1">
      <c r="A519" s="704" t="s">
        <v>42</v>
      </c>
      <c r="B519" s="681"/>
      <c r="C519" s="681"/>
      <c r="D519" s="681"/>
      <c r="E519" s="681"/>
      <c r="F519" s="681"/>
      <c r="G519" s="681"/>
      <c r="H519" s="705"/>
    </row>
    <row r="520" spans="1:8" ht="24.95" customHeight="1">
      <c r="A520" s="704" t="s">
        <v>43</v>
      </c>
      <c r="B520" s="681"/>
      <c r="C520" s="681"/>
      <c r="D520" s="681"/>
      <c r="E520" s="681"/>
      <c r="F520" s="681"/>
      <c r="G520" s="681"/>
      <c r="H520" s="705"/>
    </row>
    <row r="521" spans="1:8" ht="24.95" customHeight="1">
      <c r="A521" s="704" t="s">
        <v>83</v>
      </c>
      <c r="B521" s="681"/>
      <c r="C521" s="681"/>
      <c r="D521" s="681"/>
      <c r="E521" s="681"/>
      <c r="F521" s="681"/>
      <c r="G521" s="681"/>
      <c r="H521" s="705"/>
    </row>
    <row r="522" spans="1:8" ht="24.95" customHeight="1">
      <c r="A522" s="704" t="s">
        <v>84</v>
      </c>
      <c r="B522" s="681"/>
      <c r="C522" s="681"/>
      <c r="D522" s="681"/>
      <c r="E522" s="681"/>
      <c r="F522" s="681"/>
      <c r="G522" s="681"/>
      <c r="H522" s="705"/>
    </row>
    <row r="523" spans="1:8" ht="24.95" customHeight="1">
      <c r="A523" s="30" t="s">
        <v>47</v>
      </c>
      <c r="B523" s="31"/>
      <c r="C523" s="679">
        <v>1</v>
      </c>
      <c r="D523" s="680"/>
      <c r="E523" s="680"/>
      <c r="F523" s="31"/>
      <c r="G523" s="681"/>
      <c r="H523" s="682"/>
    </row>
    <row r="524" spans="1:8" ht="24.95" customHeight="1">
      <c r="A524" s="30" t="s">
        <v>4</v>
      </c>
      <c r="B524" s="31"/>
      <c r="C524" s="679" t="s">
        <v>185</v>
      </c>
      <c r="D524" s="680"/>
      <c r="E524" s="680"/>
      <c r="F524" s="32" t="s">
        <v>85</v>
      </c>
      <c r="G524" s="681">
        <v>12</v>
      </c>
      <c r="H524" s="682"/>
    </row>
    <row r="525" spans="1:8" ht="24.95" customHeight="1">
      <c r="A525" s="30" t="s">
        <v>86</v>
      </c>
      <c r="B525" s="33"/>
      <c r="C525" s="679" t="s">
        <v>186</v>
      </c>
      <c r="D525" s="680"/>
      <c r="E525" s="680"/>
      <c r="F525" s="31"/>
      <c r="G525" s="681"/>
      <c r="H525" s="682"/>
    </row>
    <row r="526" spans="1:8" ht="24.95" customHeight="1">
      <c r="A526" s="30" t="s">
        <v>88</v>
      </c>
      <c r="B526" s="31"/>
      <c r="C526" s="679" t="s">
        <v>187</v>
      </c>
      <c r="D526" s="680"/>
      <c r="E526" s="680"/>
      <c r="F526" s="31" t="s">
        <v>53</v>
      </c>
      <c r="G526" s="681">
        <v>1537</v>
      </c>
      <c r="H526" s="682"/>
    </row>
    <row r="527" spans="1:8" ht="24.95" customHeight="1">
      <c r="A527" s="683" t="s">
        <v>90</v>
      </c>
      <c r="B527" s="684"/>
      <c r="C527" s="684"/>
      <c r="D527" s="684"/>
      <c r="E527" s="684"/>
      <c r="F527" s="684"/>
      <c r="G527" s="684"/>
      <c r="H527" s="685"/>
    </row>
    <row r="528" spans="1:8" ht="24.95" customHeight="1">
      <c r="A528" s="683" t="s">
        <v>62</v>
      </c>
      <c r="B528" s="684"/>
      <c r="C528" s="684"/>
      <c r="D528" s="684"/>
      <c r="E528" s="684"/>
      <c r="F528" s="684"/>
      <c r="G528" s="684"/>
      <c r="H528" s="685"/>
    </row>
    <row r="529" spans="1:8" ht="24.95" customHeight="1">
      <c r="A529" s="674" t="s">
        <v>54</v>
      </c>
      <c r="B529" s="692" t="s">
        <v>55</v>
      </c>
      <c r="C529" s="695" t="s">
        <v>67</v>
      </c>
      <c r="D529" s="695" t="s">
        <v>91</v>
      </c>
      <c r="E529" s="695" t="s">
        <v>69</v>
      </c>
      <c r="F529" s="695" t="s">
        <v>70</v>
      </c>
      <c r="G529" s="698" t="s">
        <v>71</v>
      </c>
      <c r="H529" s="701" t="s">
        <v>12</v>
      </c>
    </row>
    <row r="530" spans="1:8" ht="24.95" customHeight="1">
      <c r="A530" s="675"/>
      <c r="B530" s="693"/>
      <c r="C530" s="696"/>
      <c r="D530" s="696"/>
      <c r="E530" s="696"/>
      <c r="F530" s="696"/>
      <c r="G530" s="699"/>
      <c r="H530" s="702"/>
    </row>
    <row r="531" spans="1:8" ht="24.95" customHeight="1">
      <c r="A531" s="676"/>
      <c r="B531" s="694"/>
      <c r="C531" s="697"/>
      <c r="D531" s="697"/>
      <c r="E531" s="697"/>
      <c r="F531" s="697"/>
      <c r="G531" s="700"/>
      <c r="H531" s="703"/>
    </row>
    <row r="532" spans="1:8" ht="24.95" customHeight="1">
      <c r="A532" s="34">
        <v>1</v>
      </c>
      <c r="B532" s="35" t="s">
        <v>5</v>
      </c>
      <c r="C532" s="36">
        <v>9</v>
      </c>
      <c r="D532" s="36">
        <v>5</v>
      </c>
      <c r="E532" s="37">
        <v>4</v>
      </c>
      <c r="F532" s="36">
        <v>73</v>
      </c>
      <c r="G532" s="103">
        <v>91</v>
      </c>
      <c r="H532" s="39" t="str">
        <f>IF(G532&gt;=91,"A1",IF(G532&gt;=81,"A2",IF(G532&gt;=71,"B1",IF(G532&gt;=61,"B2",IF(G532&gt;=51,"C1",IF(G532&gt;=41,"C2",IF(G532&gt;=33,"D","E")))))))</f>
        <v>A1</v>
      </c>
    </row>
    <row r="533" spans="1:8" ht="24.95" customHeight="1">
      <c r="A533" s="34">
        <v>2</v>
      </c>
      <c r="B533" s="35" t="s">
        <v>6</v>
      </c>
      <c r="C533" s="40">
        <v>9.25</v>
      </c>
      <c r="D533" s="36">
        <v>5</v>
      </c>
      <c r="E533" s="37">
        <v>4</v>
      </c>
      <c r="F533" s="41">
        <v>67</v>
      </c>
      <c r="G533" s="103">
        <v>85.25</v>
      </c>
      <c r="H533" s="39" t="str">
        <f>IF(G533&gt;=91,"A1",IF(G533&gt;=81,"A2",IF(G533&gt;=71,"B1",IF(G533&gt;=61,"B2",IF(G533&gt;=51,"C1",IF(G533&gt;=41,"C2",IF(G533&gt;=33,"D","E")))))))</f>
        <v>A2</v>
      </c>
    </row>
    <row r="534" spans="1:8" ht="24.95" customHeight="1">
      <c r="A534" s="34">
        <v>3</v>
      </c>
      <c r="B534" s="35" t="s">
        <v>7</v>
      </c>
      <c r="C534" s="41">
        <v>10</v>
      </c>
      <c r="D534" s="36">
        <v>5</v>
      </c>
      <c r="E534" s="37">
        <v>4</v>
      </c>
      <c r="F534" s="41">
        <v>79</v>
      </c>
      <c r="G534" s="103">
        <v>98</v>
      </c>
      <c r="H534" s="39" t="str">
        <f>IF(G534&gt;=91,"A1",IF(G534&gt;=81,"A2",IF(G534&gt;=71,"B1",IF(G534&gt;=61,"B2",IF(G534&gt;=51,"C1",IF(G534&gt;=41,"C2",IF(G534&gt;=33,"D","E")))))))</f>
        <v>A1</v>
      </c>
    </row>
    <row r="535" spans="1:8" ht="24.95" customHeight="1">
      <c r="A535" s="34">
        <v>4</v>
      </c>
      <c r="B535" s="35" t="s">
        <v>8</v>
      </c>
      <c r="C535" s="41">
        <v>9</v>
      </c>
      <c r="D535" s="36">
        <v>5</v>
      </c>
      <c r="E535" s="37">
        <v>4</v>
      </c>
      <c r="F535" s="41">
        <v>71</v>
      </c>
      <c r="G535" s="103">
        <v>89</v>
      </c>
      <c r="H535" s="39" t="str">
        <f>IF(G535&gt;=91,"A1",IF(G535&gt;=81,"A2",IF(G535&gt;=71,"B1",IF(G535&gt;=61,"B2",IF(G535&gt;=51,"C1",IF(G535&gt;=41,"C2",IF(G535&gt;=33,"D","E")))))))</f>
        <v>A2</v>
      </c>
    </row>
    <row r="536" spans="1:8" ht="24.95" customHeight="1">
      <c r="A536" s="34">
        <v>5</v>
      </c>
      <c r="B536" s="42" t="s">
        <v>94</v>
      </c>
      <c r="C536" s="41"/>
      <c r="D536" s="36"/>
      <c r="E536" s="37"/>
      <c r="F536" s="41"/>
      <c r="G536" s="103">
        <v>46</v>
      </c>
      <c r="H536" s="39"/>
    </row>
    <row r="537" spans="1:8" ht="24.95" customHeight="1">
      <c r="A537" s="34">
        <v>6</v>
      </c>
      <c r="B537" s="43" t="s">
        <v>95</v>
      </c>
      <c r="C537" s="44"/>
      <c r="D537" s="44"/>
      <c r="E537" s="44"/>
      <c r="F537" s="45" t="s">
        <v>156</v>
      </c>
      <c r="G537" s="103"/>
      <c r="H537" s="39"/>
    </row>
    <row r="538" spans="1:8" ht="24.95" customHeight="1">
      <c r="A538" s="34">
        <v>7</v>
      </c>
      <c r="B538" s="43" t="s">
        <v>97</v>
      </c>
      <c r="C538" s="44"/>
      <c r="D538" s="44"/>
      <c r="E538" s="44"/>
      <c r="F538" s="45" t="s">
        <v>96</v>
      </c>
      <c r="G538" s="38"/>
      <c r="H538" s="39"/>
    </row>
    <row r="539" spans="1:8" ht="24.95" customHeight="1">
      <c r="A539" s="46" t="s">
        <v>10</v>
      </c>
      <c r="B539" s="43"/>
      <c r="C539" s="44"/>
      <c r="D539" s="44"/>
      <c r="E539" s="44"/>
      <c r="F539" s="45"/>
      <c r="G539" s="38">
        <f>SUM(G532:G538)</f>
        <v>409.25</v>
      </c>
      <c r="H539" s="39"/>
    </row>
    <row r="540" spans="1:8" ht="24.95" customHeight="1">
      <c r="A540" s="46" t="s">
        <v>98</v>
      </c>
      <c r="B540" s="43"/>
      <c r="C540" s="44"/>
      <c r="D540" s="44"/>
      <c r="E540" s="44"/>
      <c r="F540" s="45"/>
      <c r="G540" s="38">
        <f>(G539/450)*100</f>
        <v>90.944444444444457</v>
      </c>
      <c r="H540" s="39" t="str">
        <f>IF(G540&gt;=91,"A1",IF(G540&gt;=81,"A2",IF(G540&gt;=71,"B1",IF(G540&gt;=61,"B2",IF(G540&gt;=51,"C1",IF(G540&gt;=41,"C2",IF(G540&gt;=33,"D","E")))))))</f>
        <v>A2</v>
      </c>
    </row>
    <row r="541" spans="1:8" ht="24.95" customHeight="1">
      <c r="A541" s="686" t="s">
        <v>99</v>
      </c>
      <c r="B541" s="687"/>
      <c r="C541" s="687"/>
      <c r="D541" s="687"/>
      <c r="E541" s="687"/>
      <c r="F541" s="687"/>
      <c r="G541" s="687"/>
      <c r="H541" s="688"/>
    </row>
    <row r="542" spans="1:8" ht="24.95" customHeight="1">
      <c r="A542" s="689" t="s">
        <v>100</v>
      </c>
      <c r="B542" s="690"/>
      <c r="C542" s="690"/>
      <c r="D542" s="690"/>
      <c r="E542" s="690"/>
      <c r="F542" s="690"/>
      <c r="G542" s="690"/>
      <c r="H542" s="691"/>
    </row>
    <row r="543" spans="1:8" ht="24.95" customHeight="1">
      <c r="A543" s="667" t="s">
        <v>101</v>
      </c>
      <c r="B543" s="668"/>
      <c r="C543" s="668"/>
      <c r="D543" s="668"/>
      <c r="E543" s="668"/>
      <c r="F543" s="668"/>
      <c r="G543" s="668"/>
      <c r="H543" s="669"/>
    </row>
    <row r="544" spans="1:8" ht="24.95" customHeight="1">
      <c r="A544" s="667" t="s">
        <v>102</v>
      </c>
      <c r="B544" s="668"/>
      <c r="C544" s="668"/>
      <c r="D544" s="668"/>
      <c r="E544" s="668"/>
      <c r="F544" s="49"/>
      <c r="G544" s="50" t="s">
        <v>103</v>
      </c>
      <c r="H544" s="48"/>
    </row>
    <row r="545" spans="1:8" ht="24.95" customHeight="1">
      <c r="A545" s="51" t="s">
        <v>104</v>
      </c>
      <c r="B545" s="52"/>
      <c r="C545" s="52"/>
      <c r="D545" s="52"/>
      <c r="E545" s="53"/>
      <c r="F545" s="54"/>
      <c r="G545" s="55" t="s">
        <v>105</v>
      </c>
      <c r="H545" s="56"/>
    </row>
    <row r="546" spans="1:8" ht="24.95" customHeight="1">
      <c r="A546" s="667" t="s">
        <v>106</v>
      </c>
      <c r="B546" s="668"/>
      <c r="C546" s="668"/>
      <c r="D546" s="668"/>
      <c r="E546" s="668"/>
      <c r="F546" s="668"/>
      <c r="G546" s="668"/>
      <c r="H546" s="669"/>
    </row>
    <row r="547" spans="1:8" ht="24.95" customHeight="1">
      <c r="A547" s="667" t="s">
        <v>102</v>
      </c>
      <c r="B547" s="668"/>
      <c r="C547" s="668"/>
      <c r="D547" s="668"/>
      <c r="E547" s="668"/>
      <c r="F547" s="49"/>
      <c r="G547" s="50" t="s">
        <v>103</v>
      </c>
      <c r="H547" s="48"/>
    </row>
    <row r="548" spans="1:8" ht="24.95" customHeight="1">
      <c r="A548" s="57" t="s">
        <v>107</v>
      </c>
      <c r="B548" s="58"/>
      <c r="C548" s="58"/>
      <c r="D548" s="58"/>
      <c r="E548" s="59"/>
      <c r="F548" s="60"/>
      <c r="G548" s="61" t="s">
        <v>108</v>
      </c>
      <c r="H548" s="62"/>
    </row>
    <row r="549" spans="1:8" ht="24.95" customHeight="1">
      <c r="A549" s="57" t="s">
        <v>109</v>
      </c>
      <c r="B549" s="58"/>
      <c r="C549" s="58"/>
      <c r="D549" s="58"/>
      <c r="E549" s="59"/>
      <c r="F549" s="60"/>
      <c r="G549" s="55" t="s">
        <v>105</v>
      </c>
      <c r="H549" s="56"/>
    </row>
    <row r="550" spans="1:8" ht="24.95" customHeight="1">
      <c r="A550" s="57" t="s">
        <v>110</v>
      </c>
      <c r="B550" s="58"/>
      <c r="C550" s="58"/>
      <c r="D550" s="58"/>
      <c r="E550" s="59"/>
      <c r="F550" s="58"/>
      <c r="G550" s="63" t="s">
        <v>108</v>
      </c>
      <c r="H550" s="64"/>
    </row>
    <row r="551" spans="1:8" ht="24.95" customHeight="1">
      <c r="A551" s="57" t="s">
        <v>111</v>
      </c>
      <c r="B551" s="58"/>
      <c r="C551" s="58"/>
      <c r="D551" s="58"/>
      <c r="E551" s="59"/>
      <c r="F551" s="58"/>
      <c r="G551" s="63" t="s">
        <v>105</v>
      </c>
      <c r="H551" s="64"/>
    </row>
    <row r="552" spans="1:8" ht="24.95" customHeight="1">
      <c r="A552" s="667" t="s">
        <v>112</v>
      </c>
      <c r="B552" s="668"/>
      <c r="C552" s="668"/>
      <c r="D552" s="668"/>
      <c r="E552" s="668"/>
      <c r="F552" s="668"/>
      <c r="G552" s="668"/>
      <c r="H552" s="669"/>
    </row>
    <row r="553" spans="1:8" ht="24.95" customHeight="1">
      <c r="A553" s="667" t="s">
        <v>102</v>
      </c>
      <c r="B553" s="668"/>
      <c r="C553" s="668"/>
      <c r="D553" s="668"/>
      <c r="E553" s="668"/>
      <c r="F553" s="65"/>
      <c r="G553" s="66"/>
      <c r="H553" s="67"/>
    </row>
    <row r="554" spans="1:8" ht="24.95" customHeight="1">
      <c r="A554" s="51" t="s">
        <v>113</v>
      </c>
      <c r="B554" s="68"/>
      <c r="C554" s="47" t="s">
        <v>188</v>
      </c>
      <c r="D554" s="47"/>
      <c r="E554" s="69"/>
      <c r="F554" s="47"/>
      <c r="G554" s="70"/>
      <c r="H554" s="48"/>
    </row>
    <row r="555" spans="1:8" ht="24.95" customHeight="1">
      <c r="A555" s="71" t="s">
        <v>115</v>
      </c>
      <c r="B555" s="72"/>
      <c r="C555" s="73"/>
      <c r="D555" s="73"/>
      <c r="E555" s="74"/>
      <c r="F555" s="73"/>
      <c r="G555" s="63"/>
      <c r="H555" s="64"/>
    </row>
    <row r="556" spans="1:8" ht="24.95" customHeight="1">
      <c r="A556" s="667" t="s">
        <v>116</v>
      </c>
      <c r="B556" s="668"/>
      <c r="C556" s="668"/>
      <c r="D556" s="668"/>
      <c r="E556" s="670"/>
      <c r="F556" s="75"/>
      <c r="G556" s="61" t="s">
        <v>117</v>
      </c>
      <c r="H556" s="76"/>
    </row>
    <row r="557" spans="1:8" ht="24.95" customHeight="1">
      <c r="A557" s="77" t="s">
        <v>118</v>
      </c>
      <c r="B557" s="78" t="s">
        <v>12</v>
      </c>
      <c r="C557" s="78" t="s">
        <v>118</v>
      </c>
      <c r="D557" s="78" t="s">
        <v>12</v>
      </c>
      <c r="E557" s="79"/>
      <c r="F557" s="78" t="s">
        <v>119</v>
      </c>
      <c r="G557" s="61"/>
      <c r="H557" s="80" t="s">
        <v>12</v>
      </c>
    </row>
    <row r="558" spans="1:8" ht="24.95" customHeight="1">
      <c r="A558" s="81" t="s">
        <v>120</v>
      </c>
      <c r="B558" s="78" t="s">
        <v>121</v>
      </c>
      <c r="C558" s="82" t="s">
        <v>122</v>
      </c>
      <c r="D558" s="82" t="s">
        <v>123</v>
      </c>
      <c r="E558" s="79"/>
      <c r="F558" s="82">
        <v>3</v>
      </c>
      <c r="G558" s="83"/>
      <c r="H558" s="84" t="s">
        <v>105</v>
      </c>
    </row>
    <row r="559" spans="1:8" ht="24.95" customHeight="1">
      <c r="A559" s="81" t="s">
        <v>124</v>
      </c>
      <c r="B559" s="78" t="s">
        <v>125</v>
      </c>
      <c r="C559" s="82" t="s">
        <v>126</v>
      </c>
      <c r="D559" s="82" t="s">
        <v>127</v>
      </c>
      <c r="E559" s="79"/>
      <c r="F559" s="82">
        <v>2</v>
      </c>
      <c r="G559" s="83"/>
      <c r="H559" s="84" t="s">
        <v>108</v>
      </c>
    </row>
    <row r="560" spans="1:8" ht="24.95" customHeight="1">
      <c r="A560" s="81" t="s">
        <v>128</v>
      </c>
      <c r="B560" s="78" t="s">
        <v>129</v>
      </c>
      <c r="C560" s="82" t="s">
        <v>130</v>
      </c>
      <c r="D560" s="82" t="s">
        <v>131</v>
      </c>
      <c r="E560" s="79"/>
      <c r="F560" s="82">
        <v>1</v>
      </c>
      <c r="G560" s="83"/>
      <c r="H560" s="84" t="s">
        <v>132</v>
      </c>
    </row>
    <row r="561" spans="1:8" ht="24.95" customHeight="1">
      <c r="A561" s="81" t="s">
        <v>133</v>
      </c>
      <c r="B561" s="78" t="s">
        <v>134</v>
      </c>
      <c r="C561" s="85" t="s">
        <v>135</v>
      </c>
      <c r="D561" s="85" t="s">
        <v>136</v>
      </c>
      <c r="E561" s="86"/>
      <c r="F561" s="87"/>
      <c r="G561" s="88"/>
      <c r="H561" s="89"/>
    </row>
    <row r="562" spans="1:8" ht="64.5" customHeight="1">
      <c r="A562" s="90" t="s">
        <v>137</v>
      </c>
      <c r="B562" s="91"/>
      <c r="C562" s="671" t="s">
        <v>138</v>
      </c>
      <c r="D562" s="672"/>
      <c r="E562" s="673"/>
      <c r="F562" s="92"/>
      <c r="G562" s="93" t="s">
        <v>139</v>
      </c>
      <c r="H562" s="94"/>
    </row>
    <row r="564" spans="1:8" ht="24.95" customHeight="1">
      <c r="A564" s="706" t="s">
        <v>82</v>
      </c>
      <c r="B564" s="707"/>
      <c r="C564" s="707"/>
      <c r="D564" s="707"/>
      <c r="E564" s="707"/>
      <c r="F564" s="707"/>
      <c r="G564" s="707"/>
      <c r="H564" s="708"/>
    </row>
    <row r="565" spans="1:8" ht="24.95" customHeight="1">
      <c r="A565" s="704" t="s">
        <v>42</v>
      </c>
      <c r="B565" s="681"/>
      <c r="C565" s="681"/>
      <c r="D565" s="681"/>
      <c r="E565" s="681"/>
      <c r="F565" s="681"/>
      <c r="G565" s="681"/>
      <c r="H565" s="705"/>
    </row>
    <row r="566" spans="1:8" ht="24.95" customHeight="1">
      <c r="A566" s="704" t="s">
        <v>43</v>
      </c>
      <c r="B566" s="681"/>
      <c r="C566" s="681"/>
      <c r="D566" s="681"/>
      <c r="E566" s="681"/>
      <c r="F566" s="681"/>
      <c r="G566" s="681"/>
      <c r="H566" s="705"/>
    </row>
    <row r="567" spans="1:8" ht="24.95" customHeight="1">
      <c r="A567" s="704" t="s">
        <v>83</v>
      </c>
      <c r="B567" s="681"/>
      <c r="C567" s="681"/>
      <c r="D567" s="681"/>
      <c r="E567" s="681"/>
      <c r="F567" s="681"/>
      <c r="G567" s="681"/>
      <c r="H567" s="705"/>
    </row>
    <row r="568" spans="1:8" ht="24.95" customHeight="1">
      <c r="A568" s="704" t="s">
        <v>84</v>
      </c>
      <c r="B568" s="681"/>
      <c r="C568" s="681"/>
      <c r="D568" s="681"/>
      <c r="E568" s="681"/>
      <c r="F568" s="681"/>
      <c r="G568" s="681"/>
      <c r="H568" s="705"/>
    </row>
    <row r="569" spans="1:8" ht="24.95" customHeight="1">
      <c r="A569" s="30" t="s">
        <v>47</v>
      </c>
      <c r="B569" s="31"/>
      <c r="C569" s="679">
        <v>1</v>
      </c>
      <c r="D569" s="680"/>
      <c r="E569" s="680"/>
      <c r="F569" s="31"/>
      <c r="G569" s="681"/>
      <c r="H569" s="682"/>
    </row>
    <row r="570" spans="1:8" ht="24.95" customHeight="1">
      <c r="A570" s="30" t="s">
        <v>4</v>
      </c>
      <c r="B570" s="31"/>
      <c r="C570" s="679" t="s">
        <v>27</v>
      </c>
      <c r="D570" s="680"/>
      <c r="E570" s="680"/>
      <c r="F570" s="32" t="s">
        <v>85</v>
      </c>
      <c r="G570" s="681">
        <v>13</v>
      </c>
      <c r="H570" s="682"/>
    </row>
    <row r="571" spans="1:8" ht="24.95" customHeight="1">
      <c r="A571" s="30" t="s">
        <v>86</v>
      </c>
      <c r="B571" s="33"/>
      <c r="C571" s="679" t="s">
        <v>189</v>
      </c>
      <c r="D571" s="680"/>
      <c r="E571" s="680"/>
      <c r="F571" s="31"/>
      <c r="G571" s="681"/>
      <c r="H571" s="682"/>
    </row>
    <row r="572" spans="1:8" ht="24.95" customHeight="1">
      <c r="A572" s="30" t="s">
        <v>88</v>
      </c>
      <c r="B572" s="31"/>
      <c r="C572" s="679" t="s">
        <v>190</v>
      </c>
      <c r="D572" s="680"/>
      <c r="E572" s="680"/>
      <c r="F572" s="31" t="s">
        <v>53</v>
      </c>
      <c r="G572" s="681">
        <v>1447</v>
      </c>
      <c r="H572" s="682"/>
    </row>
    <row r="573" spans="1:8" ht="24.95" customHeight="1">
      <c r="A573" s="683" t="s">
        <v>90</v>
      </c>
      <c r="B573" s="684"/>
      <c r="C573" s="684"/>
      <c r="D573" s="684"/>
      <c r="E573" s="684"/>
      <c r="F573" s="684"/>
      <c r="G573" s="684"/>
      <c r="H573" s="685"/>
    </row>
    <row r="574" spans="1:8" ht="24.95" customHeight="1">
      <c r="A574" s="683" t="s">
        <v>62</v>
      </c>
      <c r="B574" s="684"/>
      <c r="C574" s="684"/>
      <c r="D574" s="684"/>
      <c r="E574" s="684"/>
      <c r="F574" s="684"/>
      <c r="G574" s="684"/>
      <c r="H574" s="685"/>
    </row>
    <row r="575" spans="1:8" ht="24.95" customHeight="1">
      <c r="A575" s="674" t="s">
        <v>54</v>
      </c>
      <c r="B575" s="692" t="s">
        <v>55</v>
      </c>
      <c r="C575" s="695" t="s">
        <v>67</v>
      </c>
      <c r="D575" s="695" t="s">
        <v>91</v>
      </c>
      <c r="E575" s="695" t="s">
        <v>69</v>
      </c>
      <c r="F575" s="695" t="s">
        <v>70</v>
      </c>
      <c r="G575" s="698" t="s">
        <v>71</v>
      </c>
      <c r="H575" s="701" t="s">
        <v>12</v>
      </c>
    </row>
    <row r="576" spans="1:8" ht="24.95" customHeight="1">
      <c r="A576" s="675"/>
      <c r="B576" s="693"/>
      <c r="C576" s="696"/>
      <c r="D576" s="696"/>
      <c r="E576" s="696"/>
      <c r="F576" s="696"/>
      <c r="G576" s="699"/>
      <c r="H576" s="702"/>
    </row>
    <row r="577" spans="1:8" ht="24.95" customHeight="1">
      <c r="A577" s="676"/>
      <c r="B577" s="694"/>
      <c r="C577" s="697"/>
      <c r="D577" s="697"/>
      <c r="E577" s="697"/>
      <c r="F577" s="697"/>
      <c r="G577" s="700"/>
      <c r="H577" s="703"/>
    </row>
    <row r="578" spans="1:8" ht="24.95" customHeight="1">
      <c r="A578" s="34">
        <v>1</v>
      </c>
      <c r="B578" s="35" t="s">
        <v>5</v>
      </c>
      <c r="C578" s="36">
        <v>8</v>
      </c>
      <c r="D578" s="36">
        <v>4</v>
      </c>
      <c r="E578" s="37">
        <v>4</v>
      </c>
      <c r="F578" s="36">
        <v>60</v>
      </c>
      <c r="G578" s="103">
        <v>76</v>
      </c>
      <c r="H578" s="39" t="str">
        <f>IF(G578&gt;=91,"A1",IF(G578&gt;=81,"A2",IF(G578&gt;=71,"B1",IF(G578&gt;=61,"B2",IF(G578&gt;=51,"C1",IF(G578&gt;=41,"C2",IF(G578&gt;=33,"D","E")))))))</f>
        <v>B1</v>
      </c>
    </row>
    <row r="579" spans="1:8" ht="24.95" customHeight="1">
      <c r="A579" s="34">
        <v>2</v>
      </c>
      <c r="B579" s="35" t="s">
        <v>6</v>
      </c>
      <c r="C579" s="40">
        <v>9</v>
      </c>
      <c r="D579" s="36">
        <v>4</v>
      </c>
      <c r="E579" s="37">
        <v>4</v>
      </c>
      <c r="F579" s="41">
        <v>48</v>
      </c>
      <c r="G579" s="103">
        <v>65</v>
      </c>
      <c r="H579" s="39" t="str">
        <f>IF(G579&gt;=91,"A1",IF(G579&gt;=81,"A2",IF(G579&gt;=71,"B1",IF(G579&gt;=61,"B2",IF(G579&gt;=51,"C1",IF(G579&gt;=41,"C2",IF(G579&gt;=33,"D","E")))))))</f>
        <v>B2</v>
      </c>
    </row>
    <row r="580" spans="1:8" ht="24.95" customHeight="1">
      <c r="A580" s="34">
        <v>3</v>
      </c>
      <c r="B580" s="35" t="s">
        <v>7</v>
      </c>
      <c r="C580" s="41">
        <v>9</v>
      </c>
      <c r="D580" s="36">
        <v>4</v>
      </c>
      <c r="E580" s="37">
        <v>4</v>
      </c>
      <c r="F580" s="41">
        <v>64</v>
      </c>
      <c r="G580" s="103">
        <v>81</v>
      </c>
      <c r="H580" s="39" t="str">
        <f>IF(G580&gt;=91,"A1",IF(G580&gt;=81,"A2",IF(G580&gt;=71,"B1",IF(G580&gt;=61,"B2",IF(G580&gt;=51,"C1",IF(G580&gt;=41,"C2",IF(G580&gt;=33,"D","E")))))))</f>
        <v>A2</v>
      </c>
    </row>
    <row r="581" spans="1:8" ht="24.95" customHeight="1">
      <c r="A581" s="34">
        <v>4</v>
      </c>
      <c r="B581" s="35" t="s">
        <v>8</v>
      </c>
      <c r="C581" s="41">
        <v>9.75</v>
      </c>
      <c r="D581" s="36">
        <v>4</v>
      </c>
      <c r="E581" s="37">
        <v>4</v>
      </c>
      <c r="F581" s="41">
        <v>57</v>
      </c>
      <c r="G581" s="103">
        <v>74.75</v>
      </c>
      <c r="H581" s="39" t="str">
        <f>IF(G581&gt;=91,"A1",IF(G581&gt;=81,"A2",IF(G581&gt;=71,"B1",IF(G581&gt;=61,"B2",IF(G581&gt;=51,"C1",IF(G581&gt;=41,"C2",IF(G581&gt;=33,"D","E")))))))</f>
        <v>B1</v>
      </c>
    </row>
    <row r="582" spans="1:8" ht="24.95" customHeight="1">
      <c r="A582" s="34">
        <v>5</v>
      </c>
      <c r="B582" s="42" t="s">
        <v>94</v>
      </c>
      <c r="C582" s="41"/>
      <c r="D582" s="36"/>
      <c r="E582" s="37"/>
      <c r="F582" s="41"/>
      <c r="G582" s="103">
        <v>33.5</v>
      </c>
      <c r="H582" s="39"/>
    </row>
    <row r="583" spans="1:8" ht="24.95" customHeight="1">
      <c r="A583" s="34">
        <v>6</v>
      </c>
      <c r="B583" s="43" t="s">
        <v>95</v>
      </c>
      <c r="C583" s="44"/>
      <c r="D583" s="44"/>
      <c r="E583" s="44"/>
      <c r="F583" s="45" t="s">
        <v>173</v>
      </c>
      <c r="G583" s="38"/>
      <c r="H583" s="39"/>
    </row>
    <row r="584" spans="1:8" ht="24.95" customHeight="1">
      <c r="A584" s="34">
        <v>7</v>
      </c>
      <c r="B584" s="43" t="s">
        <v>97</v>
      </c>
      <c r="C584" s="44"/>
      <c r="D584" s="44"/>
      <c r="E584" s="44"/>
      <c r="F584" s="45" t="s">
        <v>155</v>
      </c>
      <c r="G584" s="38"/>
      <c r="H584" s="39"/>
    </row>
    <row r="585" spans="1:8" ht="24.95" customHeight="1">
      <c r="A585" s="46" t="s">
        <v>10</v>
      </c>
      <c r="B585" s="43"/>
      <c r="C585" s="44"/>
      <c r="D585" s="44"/>
      <c r="E585" s="44"/>
      <c r="F585" s="45"/>
      <c r="G585" s="38">
        <f>SUM(G578:G584)</f>
        <v>330.25</v>
      </c>
      <c r="H585" s="39"/>
    </row>
    <row r="586" spans="1:8" ht="24.95" customHeight="1">
      <c r="A586" s="46" t="s">
        <v>98</v>
      </c>
      <c r="B586" s="43"/>
      <c r="C586" s="44"/>
      <c r="D586" s="44"/>
      <c r="E586" s="44"/>
      <c r="F586" s="45"/>
      <c r="G586" s="38">
        <f>(G585/450)*100</f>
        <v>73.388888888888886</v>
      </c>
      <c r="H586" s="39" t="str">
        <f>IF(G586&gt;=91,"A1",IF(G586&gt;=81,"A2",IF(G586&gt;=71,"B1",IF(G586&gt;=61,"B2",IF(G586&gt;=51,"C1",IF(G586&gt;=41,"C2",IF(G586&gt;=33,"D","E")))))))</f>
        <v>B1</v>
      </c>
    </row>
    <row r="587" spans="1:8" ht="24.95" customHeight="1">
      <c r="A587" s="686" t="s">
        <v>191</v>
      </c>
      <c r="B587" s="687"/>
      <c r="C587" s="687"/>
      <c r="D587" s="687"/>
      <c r="E587" s="687"/>
      <c r="F587" s="687"/>
      <c r="G587" s="687"/>
      <c r="H587" s="688"/>
    </row>
    <row r="588" spans="1:8" ht="24.95" customHeight="1">
      <c r="A588" s="689" t="s">
        <v>100</v>
      </c>
      <c r="B588" s="690"/>
      <c r="C588" s="690"/>
      <c r="D588" s="690"/>
      <c r="E588" s="690"/>
      <c r="F588" s="690"/>
      <c r="G588" s="690"/>
      <c r="H588" s="691"/>
    </row>
    <row r="589" spans="1:8" ht="24.95" customHeight="1">
      <c r="A589" s="667" t="s">
        <v>101</v>
      </c>
      <c r="B589" s="668"/>
      <c r="C589" s="668"/>
      <c r="D589" s="668"/>
      <c r="E589" s="668"/>
      <c r="F589" s="668"/>
      <c r="G589" s="668"/>
      <c r="H589" s="669"/>
    </row>
    <row r="590" spans="1:8" ht="24.95" customHeight="1">
      <c r="A590" s="667" t="s">
        <v>102</v>
      </c>
      <c r="B590" s="668"/>
      <c r="C590" s="668"/>
      <c r="D590" s="668"/>
      <c r="E590" s="668"/>
      <c r="F590" s="49"/>
      <c r="G590" s="50" t="s">
        <v>103</v>
      </c>
      <c r="H590" s="48"/>
    </row>
    <row r="591" spans="1:8" ht="24.95" customHeight="1">
      <c r="A591" s="51" t="s">
        <v>104</v>
      </c>
      <c r="B591" s="52"/>
      <c r="C591" s="52"/>
      <c r="D591" s="52"/>
      <c r="E591" s="53"/>
      <c r="F591" s="54"/>
      <c r="G591" s="55" t="s">
        <v>105</v>
      </c>
      <c r="H591" s="56"/>
    </row>
    <row r="592" spans="1:8" ht="24.95" customHeight="1">
      <c r="A592" s="667" t="s">
        <v>106</v>
      </c>
      <c r="B592" s="668"/>
      <c r="C592" s="668"/>
      <c r="D592" s="668"/>
      <c r="E592" s="668"/>
      <c r="F592" s="668"/>
      <c r="G592" s="668"/>
      <c r="H592" s="669"/>
    </row>
    <row r="593" spans="1:8" ht="24.95" customHeight="1">
      <c r="A593" s="667" t="s">
        <v>102</v>
      </c>
      <c r="B593" s="668"/>
      <c r="C593" s="668"/>
      <c r="D593" s="668"/>
      <c r="E593" s="668"/>
      <c r="F593" s="49"/>
      <c r="G593" s="50" t="s">
        <v>103</v>
      </c>
      <c r="H593" s="48"/>
    </row>
    <row r="594" spans="1:8" ht="24.95" customHeight="1">
      <c r="A594" s="57" t="s">
        <v>107</v>
      </c>
      <c r="B594" s="58"/>
      <c r="C594" s="58"/>
      <c r="D594" s="58"/>
      <c r="E594" s="59"/>
      <c r="F594" s="60"/>
      <c r="G594" s="61" t="s">
        <v>105</v>
      </c>
      <c r="H594" s="62"/>
    </row>
    <row r="595" spans="1:8" ht="24.95" customHeight="1">
      <c r="A595" s="57" t="s">
        <v>109</v>
      </c>
      <c r="B595" s="58"/>
      <c r="C595" s="58"/>
      <c r="D595" s="58"/>
      <c r="E595" s="59"/>
      <c r="F595" s="60"/>
      <c r="G595" s="55" t="s">
        <v>105</v>
      </c>
      <c r="H595" s="56"/>
    </row>
    <row r="596" spans="1:8" ht="24.95" customHeight="1">
      <c r="A596" s="57" t="s">
        <v>110</v>
      </c>
      <c r="B596" s="58"/>
      <c r="C596" s="58"/>
      <c r="D596" s="58"/>
      <c r="E596" s="59"/>
      <c r="F596" s="58"/>
      <c r="G596" s="63" t="s">
        <v>108</v>
      </c>
      <c r="H596" s="64"/>
    </row>
    <row r="597" spans="1:8" ht="24.95" customHeight="1">
      <c r="A597" s="57" t="s">
        <v>111</v>
      </c>
      <c r="B597" s="58"/>
      <c r="C597" s="58"/>
      <c r="D597" s="58"/>
      <c r="E597" s="59"/>
      <c r="F597" s="58"/>
      <c r="G597" s="63" t="s">
        <v>105</v>
      </c>
      <c r="H597" s="64"/>
    </row>
    <row r="598" spans="1:8" ht="24.95" customHeight="1">
      <c r="A598" s="667" t="s">
        <v>112</v>
      </c>
      <c r="B598" s="668"/>
      <c r="C598" s="668"/>
      <c r="D598" s="668"/>
      <c r="E598" s="668"/>
      <c r="F598" s="668"/>
      <c r="G598" s="668"/>
      <c r="H598" s="669"/>
    </row>
    <row r="599" spans="1:8" ht="24.95" customHeight="1">
      <c r="A599" s="667" t="s">
        <v>102</v>
      </c>
      <c r="B599" s="668"/>
      <c r="C599" s="668"/>
      <c r="D599" s="668"/>
      <c r="E599" s="668"/>
      <c r="F599" s="65"/>
      <c r="G599" s="66"/>
      <c r="H599" s="67"/>
    </row>
    <row r="600" spans="1:8" ht="24.95" customHeight="1">
      <c r="A600" s="51" t="s">
        <v>113</v>
      </c>
      <c r="B600" s="68"/>
      <c r="C600" s="47" t="s">
        <v>192</v>
      </c>
      <c r="D600" s="47"/>
      <c r="E600" s="69"/>
      <c r="F600" s="47"/>
      <c r="G600" s="70"/>
      <c r="H600" s="48"/>
    </row>
    <row r="601" spans="1:8" ht="24.95" customHeight="1">
      <c r="A601" s="71" t="s">
        <v>115</v>
      </c>
      <c r="B601" s="72"/>
      <c r="C601" s="73"/>
      <c r="D601" s="73"/>
      <c r="E601" s="74"/>
      <c r="F601" s="73"/>
      <c r="G601" s="63"/>
      <c r="H601" s="64"/>
    </row>
    <row r="602" spans="1:8" ht="24.95" customHeight="1">
      <c r="A602" s="667" t="s">
        <v>116</v>
      </c>
      <c r="B602" s="668"/>
      <c r="C602" s="668"/>
      <c r="D602" s="668"/>
      <c r="E602" s="670"/>
      <c r="F602" s="75"/>
      <c r="G602" s="61" t="s">
        <v>117</v>
      </c>
      <c r="H602" s="76"/>
    </row>
    <row r="603" spans="1:8" ht="24.95" customHeight="1">
      <c r="A603" s="77" t="s">
        <v>118</v>
      </c>
      <c r="B603" s="78" t="s">
        <v>12</v>
      </c>
      <c r="C603" s="78" t="s">
        <v>118</v>
      </c>
      <c r="D603" s="78" t="s">
        <v>12</v>
      </c>
      <c r="E603" s="79"/>
      <c r="F603" s="78" t="s">
        <v>119</v>
      </c>
      <c r="G603" s="61"/>
      <c r="H603" s="80" t="s">
        <v>12</v>
      </c>
    </row>
    <row r="604" spans="1:8" ht="24.95" customHeight="1">
      <c r="A604" s="81" t="s">
        <v>120</v>
      </c>
      <c r="B604" s="78" t="s">
        <v>121</v>
      </c>
      <c r="C604" s="82" t="s">
        <v>122</v>
      </c>
      <c r="D604" s="82" t="s">
        <v>123</v>
      </c>
      <c r="E604" s="79"/>
      <c r="F604" s="82">
        <v>3</v>
      </c>
      <c r="G604" s="83"/>
      <c r="H604" s="84" t="s">
        <v>105</v>
      </c>
    </row>
    <row r="605" spans="1:8" ht="24.95" customHeight="1">
      <c r="A605" s="81" t="s">
        <v>124</v>
      </c>
      <c r="B605" s="78" t="s">
        <v>125</v>
      </c>
      <c r="C605" s="82" t="s">
        <v>126</v>
      </c>
      <c r="D605" s="82" t="s">
        <v>127</v>
      </c>
      <c r="E605" s="79"/>
      <c r="F605" s="82">
        <v>2</v>
      </c>
      <c r="G605" s="83"/>
      <c r="H605" s="84" t="s">
        <v>108</v>
      </c>
    </row>
    <row r="606" spans="1:8" ht="24.95" customHeight="1">
      <c r="A606" s="81" t="s">
        <v>128</v>
      </c>
      <c r="B606" s="78" t="s">
        <v>129</v>
      </c>
      <c r="C606" s="82" t="s">
        <v>130</v>
      </c>
      <c r="D606" s="82" t="s">
        <v>131</v>
      </c>
      <c r="E606" s="79"/>
      <c r="F606" s="82">
        <v>1</v>
      </c>
      <c r="G606" s="83"/>
      <c r="H606" s="84" t="s">
        <v>132</v>
      </c>
    </row>
    <row r="607" spans="1:8" ht="24.95" customHeight="1">
      <c r="A607" s="81" t="s">
        <v>133</v>
      </c>
      <c r="B607" s="78" t="s">
        <v>134</v>
      </c>
      <c r="C607" s="85" t="s">
        <v>135</v>
      </c>
      <c r="D607" s="85" t="s">
        <v>136</v>
      </c>
      <c r="E607" s="86"/>
      <c r="F607" s="87"/>
      <c r="G607" s="88"/>
      <c r="H607" s="89"/>
    </row>
    <row r="608" spans="1:8" ht="51" customHeight="1">
      <c r="A608" s="90" t="s">
        <v>137</v>
      </c>
      <c r="B608" s="91"/>
      <c r="C608" s="671" t="s">
        <v>138</v>
      </c>
      <c r="D608" s="672"/>
      <c r="E608" s="673"/>
      <c r="F608" s="92"/>
      <c r="G608" s="93" t="s">
        <v>139</v>
      </c>
      <c r="H608" s="94"/>
    </row>
    <row r="611" spans="1:8" ht="24.95" customHeight="1">
      <c r="A611" s="706" t="s">
        <v>82</v>
      </c>
      <c r="B611" s="707"/>
      <c r="C611" s="707"/>
      <c r="D611" s="707"/>
      <c r="E611" s="707"/>
      <c r="F611" s="707"/>
      <c r="G611" s="707"/>
      <c r="H611" s="708"/>
    </row>
    <row r="612" spans="1:8" ht="24.95" customHeight="1">
      <c r="A612" s="704" t="s">
        <v>42</v>
      </c>
      <c r="B612" s="681"/>
      <c r="C612" s="681"/>
      <c r="D612" s="681"/>
      <c r="E612" s="681"/>
      <c r="F612" s="681"/>
      <c r="G612" s="681"/>
      <c r="H612" s="705"/>
    </row>
    <row r="613" spans="1:8" ht="24.95" customHeight="1">
      <c r="A613" s="704" t="s">
        <v>43</v>
      </c>
      <c r="B613" s="681"/>
      <c r="C613" s="681"/>
      <c r="D613" s="681"/>
      <c r="E613" s="681"/>
      <c r="F613" s="681"/>
      <c r="G613" s="681"/>
      <c r="H613" s="705"/>
    </row>
    <row r="614" spans="1:8" ht="24.95" customHeight="1">
      <c r="A614" s="704" t="s">
        <v>83</v>
      </c>
      <c r="B614" s="681"/>
      <c r="C614" s="681"/>
      <c r="D614" s="681"/>
      <c r="E614" s="681"/>
      <c r="F614" s="681"/>
      <c r="G614" s="681"/>
      <c r="H614" s="705"/>
    </row>
    <row r="615" spans="1:8" ht="24.95" customHeight="1">
      <c r="A615" s="704" t="s">
        <v>84</v>
      </c>
      <c r="B615" s="681"/>
      <c r="C615" s="681"/>
      <c r="D615" s="681"/>
      <c r="E615" s="681"/>
      <c r="F615" s="681"/>
      <c r="G615" s="681"/>
      <c r="H615" s="705"/>
    </row>
    <row r="616" spans="1:8" ht="24.95" customHeight="1">
      <c r="A616" s="30" t="s">
        <v>47</v>
      </c>
      <c r="B616" s="31"/>
      <c r="C616" s="679">
        <v>1</v>
      </c>
      <c r="D616" s="679"/>
      <c r="E616" s="679"/>
      <c r="F616" s="31"/>
      <c r="G616" s="681"/>
      <c r="H616" s="705"/>
    </row>
    <row r="617" spans="1:8" ht="24.95" customHeight="1">
      <c r="A617" s="30" t="s">
        <v>4</v>
      </c>
      <c r="B617" s="31"/>
      <c r="C617" s="679" t="s">
        <v>28</v>
      </c>
      <c r="D617" s="679"/>
      <c r="E617" s="679"/>
      <c r="F617" s="32" t="s">
        <v>85</v>
      </c>
      <c r="G617" s="681">
        <v>14</v>
      </c>
      <c r="H617" s="705"/>
    </row>
    <row r="618" spans="1:8" ht="24.95" customHeight="1">
      <c r="A618" s="30" t="s">
        <v>86</v>
      </c>
      <c r="B618" s="33"/>
      <c r="C618" s="679" t="s">
        <v>193</v>
      </c>
      <c r="D618" s="679"/>
      <c r="E618" s="679"/>
      <c r="F618" s="31"/>
      <c r="G618" s="681"/>
      <c r="H618" s="705"/>
    </row>
    <row r="619" spans="1:8" ht="24.95" customHeight="1">
      <c r="A619" s="30" t="s">
        <v>88</v>
      </c>
      <c r="B619" s="31"/>
      <c r="C619" s="709" t="s">
        <v>194</v>
      </c>
      <c r="D619" s="709"/>
      <c r="E619" s="709"/>
      <c r="F619" s="31" t="s">
        <v>53</v>
      </c>
      <c r="G619" s="710">
        <v>1533</v>
      </c>
      <c r="H619" s="711"/>
    </row>
    <row r="620" spans="1:8" ht="24.95" customHeight="1">
      <c r="A620" s="683" t="s">
        <v>90</v>
      </c>
      <c r="B620" s="684"/>
      <c r="C620" s="684"/>
      <c r="D620" s="684"/>
      <c r="E620" s="684"/>
      <c r="F620" s="684"/>
      <c r="G620" s="684"/>
      <c r="H620" s="685"/>
    </row>
    <row r="621" spans="1:8" ht="24.95" customHeight="1">
      <c r="A621" s="683" t="s">
        <v>62</v>
      </c>
      <c r="B621" s="684"/>
      <c r="C621" s="684"/>
      <c r="D621" s="684"/>
      <c r="E621" s="684"/>
      <c r="F621" s="684"/>
      <c r="G621" s="684"/>
      <c r="H621" s="685"/>
    </row>
    <row r="622" spans="1:8" ht="24.95" customHeight="1">
      <c r="A622" s="674" t="s">
        <v>54</v>
      </c>
      <c r="B622" s="692" t="s">
        <v>55</v>
      </c>
      <c r="C622" s="695" t="s">
        <v>67</v>
      </c>
      <c r="D622" s="695" t="s">
        <v>91</v>
      </c>
      <c r="E622" s="695" t="s">
        <v>69</v>
      </c>
      <c r="F622" s="695" t="s">
        <v>70</v>
      </c>
      <c r="G622" s="698" t="s">
        <v>71</v>
      </c>
      <c r="H622" s="701" t="s">
        <v>12</v>
      </c>
    </row>
    <row r="623" spans="1:8" ht="24.95" customHeight="1">
      <c r="A623" s="677"/>
      <c r="B623" s="712"/>
      <c r="C623" s="714"/>
      <c r="D623" s="714"/>
      <c r="E623" s="714"/>
      <c r="F623" s="714"/>
      <c r="G623" s="716"/>
      <c r="H623" s="718"/>
    </row>
    <row r="624" spans="1:8" ht="24.95" customHeight="1">
      <c r="A624" s="678"/>
      <c r="B624" s="713"/>
      <c r="C624" s="715"/>
      <c r="D624" s="715"/>
      <c r="E624" s="715"/>
      <c r="F624" s="715"/>
      <c r="G624" s="717"/>
      <c r="H624" s="719"/>
    </row>
    <row r="625" spans="1:8" ht="24.95" customHeight="1">
      <c r="A625" s="34">
        <v>1</v>
      </c>
      <c r="B625" s="35" t="s">
        <v>5</v>
      </c>
      <c r="C625" s="36" t="s">
        <v>195</v>
      </c>
      <c r="D625" s="36" t="s">
        <v>79</v>
      </c>
      <c r="E625" s="37" t="s">
        <v>79</v>
      </c>
      <c r="F625" s="36" t="s">
        <v>93</v>
      </c>
      <c r="G625" s="38">
        <f>C625+D625+E625+F625</f>
        <v>95.75</v>
      </c>
      <c r="H625" s="39" t="str">
        <f>IF(G625&gt;=91,"A1",IF(G625&gt;=81,"A2",IF(G625&gt;=71,"B1",IF(G625&gt;=61,"B2",IF(G625&gt;=51,"C1",IF(G625&gt;=41,"C2",IF(G625&gt;=33,"D","E")))))))</f>
        <v>A1</v>
      </c>
    </row>
    <row r="626" spans="1:8" ht="24.95" customHeight="1">
      <c r="A626" s="34">
        <v>2</v>
      </c>
      <c r="B626" s="35" t="s">
        <v>6</v>
      </c>
      <c r="C626" s="40">
        <v>9.75</v>
      </c>
      <c r="D626" s="36" t="s">
        <v>79</v>
      </c>
      <c r="E626" s="37" t="s">
        <v>79</v>
      </c>
      <c r="F626" s="41">
        <v>76</v>
      </c>
      <c r="G626" s="38">
        <f>C626+D626+E626+F626</f>
        <v>95.75</v>
      </c>
      <c r="H626" s="39" t="str">
        <f>IF(G626&gt;=91,"A1",IF(G626&gt;=81,"A2",IF(G626&gt;=71,"B1",IF(G626&gt;=61,"B2",IF(G626&gt;=51,"C1",IF(G626&gt;=41,"C2",IF(G626&gt;=33,"D","E")))))))</f>
        <v>A1</v>
      </c>
    </row>
    <row r="627" spans="1:8" ht="24.95" customHeight="1">
      <c r="A627" s="34">
        <v>3</v>
      </c>
      <c r="B627" s="35" t="s">
        <v>7</v>
      </c>
      <c r="C627" s="41">
        <v>10</v>
      </c>
      <c r="D627" s="36" t="s">
        <v>79</v>
      </c>
      <c r="E627" s="37" t="s">
        <v>79</v>
      </c>
      <c r="F627" s="41">
        <v>80</v>
      </c>
      <c r="G627" s="38">
        <f>C627+D627+E627+F627</f>
        <v>100</v>
      </c>
      <c r="H627" s="39" t="str">
        <f>IF(G627&gt;=91,"A1",IF(G627&gt;=81,"A2",IF(G627&gt;=71,"B1",IF(G627&gt;=61,"B2",IF(G627&gt;=51,"C1",IF(G627&gt;=41,"C2",IF(G627&gt;=33,"D","E")))))))</f>
        <v>A1</v>
      </c>
    </row>
    <row r="628" spans="1:8" ht="24.95" customHeight="1">
      <c r="A628" s="34">
        <v>4</v>
      </c>
      <c r="B628" s="35" t="s">
        <v>8</v>
      </c>
      <c r="C628" s="41">
        <v>10</v>
      </c>
      <c r="D628" s="36" t="s">
        <v>79</v>
      </c>
      <c r="E628" s="37" t="s">
        <v>79</v>
      </c>
      <c r="F628" s="41">
        <v>78</v>
      </c>
      <c r="G628" s="38">
        <f>C628+D628+E628+F628</f>
        <v>98</v>
      </c>
      <c r="H628" s="39" t="str">
        <f>IF(G628&gt;=91,"A1",IF(G628&gt;=81,"A2",IF(G628&gt;=71,"B1",IF(G628&gt;=61,"B2",IF(G628&gt;=51,"C1",IF(G628&gt;=41,"C2",IF(G628&gt;=33,"D","E")))))))</f>
        <v>A1</v>
      </c>
    </row>
    <row r="629" spans="1:8" ht="24.95" customHeight="1">
      <c r="A629" s="34">
        <v>5</v>
      </c>
      <c r="B629" s="42" t="s">
        <v>94</v>
      </c>
      <c r="C629" s="41"/>
      <c r="D629" s="36"/>
      <c r="E629" s="37"/>
      <c r="F629" s="41">
        <v>49</v>
      </c>
      <c r="G629" s="38">
        <f>C629+D629+E629+F629</f>
        <v>49</v>
      </c>
      <c r="H629" s="39"/>
    </row>
    <row r="630" spans="1:8" ht="24.95" customHeight="1">
      <c r="A630" s="34">
        <v>6</v>
      </c>
      <c r="B630" s="43" t="s">
        <v>95</v>
      </c>
      <c r="C630" s="44"/>
      <c r="D630" s="44"/>
      <c r="E630" s="44"/>
      <c r="F630" s="45" t="s">
        <v>144</v>
      </c>
      <c r="G630" s="38"/>
      <c r="H630" s="39"/>
    </row>
    <row r="631" spans="1:8" ht="24.95" customHeight="1">
      <c r="A631" s="34">
        <v>7</v>
      </c>
      <c r="B631" s="43" t="s">
        <v>97</v>
      </c>
      <c r="C631" s="44"/>
      <c r="D631" s="44"/>
      <c r="E631" s="44"/>
      <c r="F631" s="45" t="s">
        <v>96</v>
      </c>
      <c r="G631" s="38"/>
      <c r="H631" s="39"/>
    </row>
    <row r="632" spans="1:8" ht="24.95" customHeight="1">
      <c r="A632" s="46" t="s">
        <v>10</v>
      </c>
      <c r="B632" s="43"/>
      <c r="C632" s="44"/>
      <c r="D632" s="44"/>
      <c r="E632" s="44"/>
      <c r="F632" s="45"/>
      <c r="G632" s="38">
        <f>SUM(G625:G631)</f>
        <v>438.5</v>
      </c>
      <c r="H632" s="39"/>
    </row>
    <row r="633" spans="1:8" ht="24.95" customHeight="1">
      <c r="A633" s="46" t="s">
        <v>98</v>
      </c>
      <c r="B633" s="43"/>
      <c r="C633" s="44"/>
      <c r="D633" s="44"/>
      <c r="E633" s="44"/>
      <c r="F633" s="45"/>
      <c r="G633" s="38">
        <f>(G632/450)*100</f>
        <v>97.444444444444443</v>
      </c>
      <c r="H633" s="39" t="str">
        <f>IF(G633&gt;=91,"A1",IF(G633&gt;=81,"A2",IF(G633&gt;=71,"B1",IF(G633&gt;=61,"B2",IF(G633&gt;=51,"C1",IF(G633&gt;=41,"C2",IF(G633&gt;=33,"D","E")))))))</f>
        <v>A1</v>
      </c>
    </row>
    <row r="634" spans="1:8" ht="24.95" customHeight="1">
      <c r="A634" s="686" t="s">
        <v>99</v>
      </c>
      <c r="B634" s="687"/>
      <c r="C634" s="687"/>
      <c r="D634" s="687"/>
      <c r="E634" s="687"/>
      <c r="F634" s="687"/>
      <c r="G634" s="687"/>
      <c r="H634" s="688"/>
    </row>
    <row r="635" spans="1:8" ht="24.95" customHeight="1">
      <c r="A635" s="689" t="s">
        <v>100</v>
      </c>
      <c r="B635" s="690"/>
      <c r="C635" s="690"/>
      <c r="D635" s="690"/>
      <c r="E635" s="690"/>
      <c r="F635" s="690"/>
      <c r="G635" s="690"/>
      <c r="H635" s="691"/>
    </row>
    <row r="636" spans="1:8" ht="24.95" customHeight="1">
      <c r="A636" s="667" t="s">
        <v>101</v>
      </c>
      <c r="B636" s="668"/>
      <c r="C636" s="668"/>
      <c r="D636" s="668"/>
      <c r="E636" s="668"/>
      <c r="F636" s="668"/>
      <c r="G636" s="668"/>
      <c r="H636" s="669"/>
    </row>
    <row r="637" spans="1:8" ht="24.95" customHeight="1">
      <c r="A637" s="667" t="s">
        <v>102</v>
      </c>
      <c r="B637" s="668"/>
      <c r="C637" s="668"/>
      <c r="D637" s="668"/>
      <c r="E637" s="668"/>
      <c r="F637" s="49"/>
      <c r="G637" s="50" t="s">
        <v>103</v>
      </c>
      <c r="H637" s="48"/>
    </row>
    <row r="638" spans="1:8" ht="24.95" customHeight="1">
      <c r="A638" s="51" t="s">
        <v>104</v>
      </c>
      <c r="B638" s="52"/>
      <c r="C638" s="52"/>
      <c r="D638" s="52"/>
      <c r="E638" s="53"/>
      <c r="F638" s="54"/>
      <c r="G638" s="55" t="s">
        <v>105</v>
      </c>
      <c r="H638" s="56"/>
    </row>
    <row r="639" spans="1:8" ht="24.95" customHeight="1">
      <c r="A639" s="667" t="s">
        <v>106</v>
      </c>
      <c r="B639" s="668"/>
      <c r="C639" s="668"/>
      <c r="D639" s="668"/>
      <c r="E639" s="668"/>
      <c r="F639" s="668"/>
      <c r="G639" s="668"/>
      <c r="H639" s="669"/>
    </row>
    <row r="640" spans="1:8" ht="24.95" customHeight="1">
      <c r="A640" s="667" t="s">
        <v>102</v>
      </c>
      <c r="B640" s="668"/>
      <c r="C640" s="668"/>
      <c r="D640" s="668"/>
      <c r="E640" s="668"/>
      <c r="F640" s="49"/>
      <c r="G640" s="50" t="s">
        <v>103</v>
      </c>
      <c r="H640" s="48"/>
    </row>
    <row r="641" spans="1:8" ht="24.95" customHeight="1">
      <c r="A641" s="57" t="s">
        <v>107</v>
      </c>
      <c r="B641" s="58"/>
      <c r="C641" s="58"/>
      <c r="D641" s="58"/>
      <c r="E641" s="59"/>
      <c r="F641" s="60"/>
      <c r="G641" s="61" t="s">
        <v>105</v>
      </c>
      <c r="H641" s="62"/>
    </row>
    <row r="642" spans="1:8" ht="24.95" customHeight="1">
      <c r="A642" s="57" t="s">
        <v>109</v>
      </c>
      <c r="B642" s="58"/>
      <c r="C642" s="58"/>
      <c r="D642" s="58"/>
      <c r="E642" s="59"/>
      <c r="F642" s="60"/>
      <c r="G642" s="55" t="s">
        <v>105</v>
      </c>
      <c r="H642" s="56"/>
    </row>
    <row r="643" spans="1:8" ht="24.95" customHeight="1">
      <c r="A643" s="57" t="s">
        <v>110</v>
      </c>
      <c r="B643" s="58"/>
      <c r="C643" s="58"/>
      <c r="D643" s="58"/>
      <c r="E643" s="59"/>
      <c r="F643" s="58"/>
      <c r="G643" s="63" t="s">
        <v>108</v>
      </c>
      <c r="H643" s="64"/>
    </row>
    <row r="644" spans="1:8" ht="24.95" customHeight="1">
      <c r="A644" s="57" t="s">
        <v>111</v>
      </c>
      <c r="B644" s="58"/>
      <c r="C644" s="58"/>
      <c r="D644" s="58"/>
      <c r="E644" s="59"/>
      <c r="F644" s="58"/>
      <c r="G644" s="63" t="s">
        <v>132</v>
      </c>
      <c r="H644" s="64"/>
    </row>
    <row r="645" spans="1:8" ht="24.95" customHeight="1">
      <c r="A645" s="667" t="s">
        <v>112</v>
      </c>
      <c r="B645" s="668"/>
      <c r="C645" s="668"/>
      <c r="D645" s="668"/>
      <c r="E645" s="668"/>
      <c r="F645" s="668"/>
      <c r="G645" s="668"/>
      <c r="H645" s="669"/>
    </row>
    <row r="646" spans="1:8" ht="24.95" customHeight="1">
      <c r="A646" s="667" t="s">
        <v>102</v>
      </c>
      <c r="B646" s="668"/>
      <c r="C646" s="668"/>
      <c r="D646" s="668"/>
      <c r="E646" s="668"/>
      <c r="F646" s="65"/>
      <c r="G646" s="66"/>
      <c r="H646" s="67"/>
    </row>
    <row r="647" spans="1:8" ht="24.95" customHeight="1">
      <c r="A647" s="51" t="s">
        <v>113</v>
      </c>
      <c r="B647" s="68"/>
      <c r="C647" s="47" t="s">
        <v>188</v>
      </c>
      <c r="D647" s="47"/>
      <c r="E647" s="69"/>
      <c r="F647" s="47"/>
      <c r="G647" s="70"/>
      <c r="H647" s="48"/>
    </row>
    <row r="648" spans="1:8" ht="24.95" customHeight="1">
      <c r="A648" s="71" t="s">
        <v>115</v>
      </c>
      <c r="B648" s="72"/>
      <c r="C648" s="73"/>
      <c r="D648" s="73"/>
      <c r="E648" s="74"/>
      <c r="F648" s="73"/>
      <c r="G648" s="63"/>
      <c r="H648" s="64"/>
    </row>
    <row r="649" spans="1:8" ht="24.95" customHeight="1">
      <c r="A649" s="667" t="s">
        <v>116</v>
      </c>
      <c r="B649" s="668"/>
      <c r="C649" s="668"/>
      <c r="D649" s="668"/>
      <c r="E649" s="670"/>
      <c r="F649" s="75"/>
      <c r="G649" s="61" t="s">
        <v>117</v>
      </c>
      <c r="H649" s="76"/>
    </row>
    <row r="650" spans="1:8" ht="24.95" customHeight="1">
      <c r="A650" s="77" t="s">
        <v>118</v>
      </c>
      <c r="B650" s="78" t="s">
        <v>12</v>
      </c>
      <c r="C650" s="78" t="s">
        <v>118</v>
      </c>
      <c r="D650" s="78" t="s">
        <v>12</v>
      </c>
      <c r="E650" s="79"/>
      <c r="F650" s="78" t="s">
        <v>119</v>
      </c>
      <c r="G650" s="61"/>
      <c r="H650" s="80" t="s">
        <v>12</v>
      </c>
    </row>
    <row r="651" spans="1:8" ht="24.95" customHeight="1">
      <c r="A651" s="81" t="s">
        <v>120</v>
      </c>
      <c r="B651" s="78" t="s">
        <v>121</v>
      </c>
      <c r="C651" s="82" t="s">
        <v>122</v>
      </c>
      <c r="D651" s="82" t="s">
        <v>123</v>
      </c>
      <c r="E651" s="79"/>
      <c r="F651" s="82">
        <v>3</v>
      </c>
      <c r="G651" s="83"/>
      <c r="H651" s="84" t="s">
        <v>105</v>
      </c>
    </row>
    <row r="652" spans="1:8" ht="24.95" customHeight="1">
      <c r="A652" s="81" t="s">
        <v>124</v>
      </c>
      <c r="B652" s="78" t="s">
        <v>125</v>
      </c>
      <c r="C652" s="82" t="s">
        <v>126</v>
      </c>
      <c r="D652" s="82" t="s">
        <v>127</v>
      </c>
      <c r="E652" s="79"/>
      <c r="F652" s="82">
        <v>2</v>
      </c>
      <c r="G652" s="83"/>
      <c r="H652" s="84" t="s">
        <v>108</v>
      </c>
    </row>
    <row r="653" spans="1:8" ht="24.95" customHeight="1">
      <c r="A653" s="81" t="s">
        <v>128</v>
      </c>
      <c r="B653" s="78" t="s">
        <v>129</v>
      </c>
      <c r="C653" s="82" t="s">
        <v>130</v>
      </c>
      <c r="D653" s="82" t="s">
        <v>131</v>
      </c>
      <c r="E653" s="79"/>
      <c r="F653" s="82">
        <v>1</v>
      </c>
      <c r="G653" s="83"/>
      <c r="H653" s="84" t="s">
        <v>132</v>
      </c>
    </row>
    <row r="654" spans="1:8" ht="24.95" customHeight="1">
      <c r="A654" s="81" t="s">
        <v>133</v>
      </c>
      <c r="B654" s="78" t="s">
        <v>134</v>
      </c>
      <c r="C654" s="85" t="s">
        <v>135</v>
      </c>
      <c r="D654" s="85" t="s">
        <v>136</v>
      </c>
      <c r="E654" s="86"/>
      <c r="F654" s="87"/>
      <c r="G654" s="88"/>
      <c r="H654" s="89"/>
    </row>
    <row r="655" spans="1:8" ht="54.75" customHeight="1">
      <c r="A655" s="90" t="s">
        <v>137</v>
      </c>
      <c r="B655" s="91"/>
      <c r="C655" s="671" t="s">
        <v>138</v>
      </c>
      <c r="D655" s="672"/>
      <c r="E655" s="673"/>
      <c r="F655" s="92"/>
      <c r="G655" s="93" t="s">
        <v>139</v>
      </c>
      <c r="H655" s="94"/>
    </row>
    <row r="659" spans="1:8" ht="24.95" customHeight="1">
      <c r="A659" s="706" t="s">
        <v>82</v>
      </c>
      <c r="B659" s="707"/>
      <c r="C659" s="707"/>
      <c r="D659" s="707"/>
      <c r="E659" s="707"/>
      <c r="F659" s="707"/>
      <c r="G659" s="707"/>
      <c r="H659" s="708"/>
    </row>
    <row r="660" spans="1:8" ht="24.95" customHeight="1">
      <c r="A660" s="704" t="s">
        <v>42</v>
      </c>
      <c r="B660" s="681"/>
      <c r="C660" s="681"/>
      <c r="D660" s="681"/>
      <c r="E660" s="681"/>
      <c r="F660" s="681"/>
      <c r="G660" s="681"/>
      <c r="H660" s="705"/>
    </row>
    <row r="661" spans="1:8" ht="24.95" customHeight="1">
      <c r="A661" s="704" t="s">
        <v>43</v>
      </c>
      <c r="B661" s="681"/>
      <c r="C661" s="681"/>
      <c r="D661" s="681"/>
      <c r="E661" s="681"/>
      <c r="F661" s="681"/>
      <c r="G661" s="681"/>
      <c r="H661" s="705"/>
    </row>
    <row r="662" spans="1:8" ht="24.95" customHeight="1">
      <c r="A662" s="704" t="s">
        <v>83</v>
      </c>
      <c r="B662" s="681"/>
      <c r="C662" s="681"/>
      <c r="D662" s="681"/>
      <c r="E662" s="681"/>
      <c r="F662" s="681"/>
      <c r="G662" s="681"/>
      <c r="H662" s="705"/>
    </row>
    <row r="663" spans="1:8" ht="24.95" customHeight="1">
      <c r="A663" s="704" t="s">
        <v>84</v>
      </c>
      <c r="B663" s="681"/>
      <c r="C663" s="681"/>
      <c r="D663" s="681"/>
      <c r="E663" s="681"/>
      <c r="F663" s="681"/>
      <c r="G663" s="681"/>
      <c r="H663" s="705"/>
    </row>
    <row r="664" spans="1:8" ht="24.95" customHeight="1">
      <c r="A664" s="30" t="s">
        <v>47</v>
      </c>
      <c r="B664" s="31"/>
      <c r="C664" s="679">
        <v>1</v>
      </c>
      <c r="D664" s="680"/>
      <c r="E664" s="680"/>
      <c r="F664" s="31"/>
      <c r="G664" s="681"/>
      <c r="H664" s="682"/>
    </row>
    <row r="665" spans="1:8" ht="24.95" customHeight="1">
      <c r="A665" s="30" t="s">
        <v>4</v>
      </c>
      <c r="B665" s="31"/>
      <c r="C665" s="679" t="s">
        <v>29</v>
      </c>
      <c r="D665" s="680"/>
      <c r="E665" s="680"/>
      <c r="F665" s="32" t="s">
        <v>85</v>
      </c>
      <c r="G665" s="681">
        <v>15</v>
      </c>
      <c r="H665" s="682"/>
    </row>
    <row r="666" spans="1:8" ht="24.95" customHeight="1">
      <c r="A666" s="30" t="s">
        <v>86</v>
      </c>
      <c r="B666" s="33"/>
      <c r="C666" s="679" t="s">
        <v>196</v>
      </c>
      <c r="D666" s="680"/>
      <c r="E666" s="680"/>
      <c r="F666" s="31"/>
      <c r="G666" s="681"/>
      <c r="H666" s="682"/>
    </row>
    <row r="667" spans="1:8" ht="24.95" customHeight="1">
      <c r="A667" s="30" t="s">
        <v>88</v>
      </c>
      <c r="B667" s="31"/>
      <c r="C667" s="679" t="s">
        <v>197</v>
      </c>
      <c r="D667" s="680"/>
      <c r="E667" s="680"/>
      <c r="F667" s="31" t="s">
        <v>53</v>
      </c>
      <c r="G667" s="681">
        <v>1467</v>
      </c>
      <c r="H667" s="682"/>
    </row>
    <row r="668" spans="1:8" ht="24.95" customHeight="1">
      <c r="A668" s="683" t="s">
        <v>90</v>
      </c>
      <c r="B668" s="684"/>
      <c r="C668" s="684"/>
      <c r="D668" s="684"/>
      <c r="E668" s="684"/>
      <c r="F668" s="684"/>
      <c r="G668" s="684"/>
      <c r="H668" s="685"/>
    </row>
    <row r="669" spans="1:8" ht="24.95" customHeight="1">
      <c r="A669" s="683" t="s">
        <v>62</v>
      </c>
      <c r="B669" s="684"/>
      <c r="C669" s="684"/>
      <c r="D669" s="684"/>
      <c r="E669" s="684"/>
      <c r="F669" s="684"/>
      <c r="G669" s="684"/>
      <c r="H669" s="685"/>
    </row>
    <row r="670" spans="1:8" ht="24.95" customHeight="1">
      <c r="A670" s="674" t="s">
        <v>54</v>
      </c>
      <c r="B670" s="692" t="s">
        <v>55</v>
      </c>
      <c r="C670" s="695" t="s">
        <v>67</v>
      </c>
      <c r="D670" s="695" t="s">
        <v>91</v>
      </c>
      <c r="E670" s="695" t="s">
        <v>69</v>
      </c>
      <c r="F670" s="695" t="s">
        <v>70</v>
      </c>
      <c r="G670" s="698" t="s">
        <v>71</v>
      </c>
      <c r="H670" s="701" t="s">
        <v>12</v>
      </c>
    </row>
    <row r="671" spans="1:8" ht="24.95" customHeight="1">
      <c r="A671" s="675"/>
      <c r="B671" s="693"/>
      <c r="C671" s="696"/>
      <c r="D671" s="696"/>
      <c r="E671" s="696"/>
      <c r="F671" s="696"/>
      <c r="G671" s="699"/>
      <c r="H671" s="702"/>
    </row>
    <row r="672" spans="1:8" ht="24.95" customHeight="1">
      <c r="A672" s="676"/>
      <c r="B672" s="694"/>
      <c r="C672" s="697"/>
      <c r="D672" s="697"/>
      <c r="E672" s="697"/>
      <c r="F672" s="697"/>
      <c r="G672" s="700"/>
      <c r="H672" s="703"/>
    </row>
    <row r="673" spans="1:8" ht="24.95" customHeight="1">
      <c r="A673" s="34">
        <v>1</v>
      </c>
      <c r="B673" s="35" t="s">
        <v>5</v>
      </c>
      <c r="C673" s="36">
        <v>9</v>
      </c>
      <c r="D673" s="36">
        <v>5</v>
      </c>
      <c r="E673" s="37">
        <v>4</v>
      </c>
      <c r="F673" s="36">
        <v>78</v>
      </c>
      <c r="G673" s="103">
        <v>96</v>
      </c>
      <c r="H673" s="39" t="str">
        <f>IF(G673&gt;=91,"A1",IF(G673&gt;=81,"A2",IF(G673&gt;=71,"B1",IF(G673&gt;=61,"B2",IF(G673&gt;=51,"C1",IF(G673&gt;=41,"C2",IF(G673&gt;=33,"D","E")))))))</f>
        <v>A1</v>
      </c>
    </row>
    <row r="674" spans="1:8" ht="24.95" customHeight="1">
      <c r="A674" s="34">
        <v>2</v>
      </c>
      <c r="B674" s="35" t="s">
        <v>6</v>
      </c>
      <c r="C674" s="40">
        <v>10</v>
      </c>
      <c r="D674" s="36">
        <v>5</v>
      </c>
      <c r="E674" s="37">
        <v>4</v>
      </c>
      <c r="F674" s="41">
        <v>67</v>
      </c>
      <c r="G674" s="103">
        <v>86</v>
      </c>
      <c r="H674" s="39" t="str">
        <f>IF(G674&gt;=91,"A1",IF(G674&gt;=81,"A2",IF(G674&gt;=71,"B1",IF(G674&gt;=61,"B2",IF(G674&gt;=51,"C1",IF(G674&gt;=41,"C2",IF(G674&gt;=33,"D","E")))))))</f>
        <v>A2</v>
      </c>
    </row>
    <row r="675" spans="1:8" ht="24.95" customHeight="1">
      <c r="A675" s="34">
        <v>3</v>
      </c>
      <c r="B675" s="35" t="s">
        <v>7</v>
      </c>
      <c r="C675" s="41">
        <v>9.75</v>
      </c>
      <c r="D675" s="36">
        <v>5</v>
      </c>
      <c r="E675" s="37">
        <v>4</v>
      </c>
      <c r="F675" s="41">
        <v>79</v>
      </c>
      <c r="G675" s="103">
        <v>97.75</v>
      </c>
      <c r="H675" s="39" t="str">
        <f>IF(G675&gt;=91,"A1",IF(G675&gt;=81,"A2",IF(G675&gt;=71,"B1",IF(G675&gt;=61,"B2",IF(G675&gt;=51,"C1",IF(G675&gt;=41,"C2",IF(G675&gt;=33,"D","E")))))))</f>
        <v>A1</v>
      </c>
    </row>
    <row r="676" spans="1:8" ht="24.95" customHeight="1">
      <c r="A676" s="34">
        <v>4</v>
      </c>
      <c r="B676" s="35" t="s">
        <v>8</v>
      </c>
      <c r="C676" s="41">
        <v>9.75</v>
      </c>
      <c r="D676" s="36">
        <v>5</v>
      </c>
      <c r="E676" s="37">
        <v>4</v>
      </c>
      <c r="F676" s="41">
        <v>67</v>
      </c>
      <c r="G676" s="103">
        <v>85.75</v>
      </c>
      <c r="H676" s="39" t="str">
        <f>IF(G676&gt;=91,"A1",IF(G676&gt;=81,"A2",IF(G676&gt;=71,"B1",IF(G676&gt;=61,"B2",IF(G676&gt;=51,"C1",IF(G676&gt;=41,"C2",IF(G676&gt;=33,"D","E")))))))</f>
        <v>A2</v>
      </c>
    </row>
    <row r="677" spans="1:8" ht="24.95" customHeight="1">
      <c r="A677" s="34">
        <v>5</v>
      </c>
      <c r="B677" s="42" t="s">
        <v>94</v>
      </c>
      <c r="C677" s="41"/>
      <c r="D677" s="36"/>
      <c r="E677" s="37"/>
      <c r="F677" s="41"/>
      <c r="G677" s="103">
        <v>46.5</v>
      </c>
      <c r="H677" s="39"/>
    </row>
    <row r="678" spans="1:8" ht="24.95" customHeight="1">
      <c r="A678" s="34">
        <v>6</v>
      </c>
      <c r="B678" s="43" t="s">
        <v>95</v>
      </c>
      <c r="C678" s="44"/>
      <c r="D678" s="44"/>
      <c r="E678" s="44"/>
      <c r="F678" s="45" t="s">
        <v>144</v>
      </c>
      <c r="G678" s="38"/>
      <c r="H678" s="39"/>
    </row>
    <row r="679" spans="1:8" ht="24.95" customHeight="1">
      <c r="A679" s="34">
        <v>7</v>
      </c>
      <c r="B679" s="43" t="s">
        <v>97</v>
      </c>
      <c r="C679" s="44"/>
      <c r="D679" s="44"/>
      <c r="E679" s="44"/>
      <c r="F679" s="45" t="s">
        <v>144</v>
      </c>
      <c r="G679" s="38"/>
      <c r="H679" s="39"/>
    </row>
    <row r="680" spans="1:8" ht="24.95" customHeight="1">
      <c r="A680" s="46" t="s">
        <v>10</v>
      </c>
      <c r="B680" s="43"/>
      <c r="C680" s="44"/>
      <c r="D680" s="44"/>
      <c r="E680" s="44"/>
      <c r="F680" s="45"/>
      <c r="G680" s="38">
        <f>SUM(G673:G679)</f>
        <v>412</v>
      </c>
      <c r="H680" s="39"/>
    </row>
    <row r="681" spans="1:8" ht="24.95" customHeight="1">
      <c r="A681" s="46" t="s">
        <v>98</v>
      </c>
      <c r="B681" s="43"/>
      <c r="C681" s="44"/>
      <c r="D681" s="44"/>
      <c r="E681" s="44"/>
      <c r="F681" s="45"/>
      <c r="G681" s="38">
        <f>(G680/450)*100</f>
        <v>91.555555555555557</v>
      </c>
      <c r="H681" s="39" t="str">
        <f>IF(G681&gt;=91,"A1",IF(G681&gt;=81,"A2",IF(G681&gt;=71,"B1",IF(G681&gt;=61,"B2",IF(G681&gt;=51,"C1",IF(G681&gt;=41,"C2",IF(G681&gt;=33,"D","E")))))))</f>
        <v>A1</v>
      </c>
    </row>
    <row r="682" spans="1:8" ht="24.95" customHeight="1">
      <c r="A682" s="686" t="s">
        <v>99</v>
      </c>
      <c r="B682" s="687"/>
      <c r="C682" s="687"/>
      <c r="D682" s="687"/>
      <c r="E682" s="687"/>
      <c r="F682" s="687"/>
      <c r="G682" s="687"/>
      <c r="H682" s="688"/>
    </row>
    <row r="683" spans="1:8" ht="24.95" customHeight="1">
      <c r="A683" s="689" t="s">
        <v>100</v>
      </c>
      <c r="B683" s="690"/>
      <c r="C683" s="690"/>
      <c r="D683" s="690"/>
      <c r="E683" s="690"/>
      <c r="F683" s="690"/>
      <c r="G683" s="690"/>
      <c r="H683" s="691"/>
    </row>
    <row r="684" spans="1:8" ht="24.95" customHeight="1">
      <c r="A684" s="667" t="s">
        <v>101</v>
      </c>
      <c r="B684" s="668"/>
      <c r="C684" s="668"/>
      <c r="D684" s="668"/>
      <c r="E684" s="668"/>
      <c r="F684" s="668"/>
      <c r="G684" s="668"/>
      <c r="H684" s="669"/>
    </row>
    <row r="685" spans="1:8" ht="24.95" customHeight="1">
      <c r="A685" s="667" t="s">
        <v>102</v>
      </c>
      <c r="B685" s="668"/>
      <c r="C685" s="668"/>
      <c r="D685" s="668"/>
      <c r="E685" s="668"/>
      <c r="F685" s="49"/>
      <c r="G685" s="50" t="s">
        <v>103</v>
      </c>
      <c r="H685" s="48"/>
    </row>
    <row r="686" spans="1:8" ht="24.95" customHeight="1">
      <c r="A686" s="51" t="s">
        <v>104</v>
      </c>
      <c r="B686" s="52"/>
      <c r="C686" s="52"/>
      <c r="D686" s="52"/>
      <c r="E686" s="53"/>
      <c r="F686" s="54"/>
      <c r="G686" s="55" t="s">
        <v>105</v>
      </c>
      <c r="H686" s="56"/>
    </row>
    <row r="687" spans="1:8" ht="24.95" customHeight="1">
      <c r="A687" s="667" t="s">
        <v>106</v>
      </c>
      <c r="B687" s="668"/>
      <c r="C687" s="668"/>
      <c r="D687" s="668"/>
      <c r="E687" s="668"/>
      <c r="F687" s="668"/>
      <c r="G687" s="668"/>
      <c r="H687" s="669"/>
    </row>
    <row r="688" spans="1:8" ht="24.95" customHeight="1">
      <c r="A688" s="667" t="s">
        <v>102</v>
      </c>
      <c r="B688" s="668"/>
      <c r="C688" s="668"/>
      <c r="D688" s="668"/>
      <c r="E688" s="668"/>
      <c r="F688" s="49"/>
      <c r="G688" s="50" t="s">
        <v>103</v>
      </c>
      <c r="H688" s="48"/>
    </row>
    <row r="689" spans="1:8" ht="24.95" customHeight="1">
      <c r="A689" s="57" t="s">
        <v>107</v>
      </c>
      <c r="B689" s="58"/>
      <c r="C689" s="58"/>
      <c r="D689" s="58"/>
      <c r="E689" s="59"/>
      <c r="F689" s="60"/>
      <c r="G689" s="61" t="s">
        <v>108</v>
      </c>
      <c r="H689" s="62"/>
    </row>
    <row r="690" spans="1:8" ht="24.95" customHeight="1">
      <c r="A690" s="57" t="s">
        <v>109</v>
      </c>
      <c r="B690" s="58"/>
      <c r="C690" s="58"/>
      <c r="D690" s="58"/>
      <c r="E690" s="59"/>
      <c r="F690" s="60"/>
      <c r="G690" s="55" t="s">
        <v>105</v>
      </c>
      <c r="H690" s="56"/>
    </row>
    <row r="691" spans="1:8" ht="24.95" customHeight="1">
      <c r="A691" s="57" t="s">
        <v>110</v>
      </c>
      <c r="B691" s="58"/>
      <c r="C691" s="58"/>
      <c r="D691" s="58"/>
      <c r="E691" s="59"/>
      <c r="F691" s="58"/>
      <c r="G691" s="63" t="s">
        <v>105</v>
      </c>
      <c r="H691" s="64"/>
    </row>
    <row r="692" spans="1:8" ht="24.95" customHeight="1">
      <c r="A692" s="57" t="s">
        <v>111</v>
      </c>
      <c r="B692" s="58"/>
      <c r="C692" s="58"/>
      <c r="D692" s="58"/>
      <c r="E692" s="59"/>
      <c r="F692" s="58"/>
      <c r="G692" s="63" t="s">
        <v>105</v>
      </c>
      <c r="H692" s="64"/>
    </row>
    <row r="693" spans="1:8" ht="24.95" customHeight="1">
      <c r="A693" s="667" t="s">
        <v>112</v>
      </c>
      <c r="B693" s="668"/>
      <c r="C693" s="668"/>
      <c r="D693" s="668"/>
      <c r="E693" s="668"/>
      <c r="F693" s="668"/>
      <c r="G693" s="668"/>
      <c r="H693" s="669"/>
    </row>
    <row r="694" spans="1:8" ht="24.95" customHeight="1">
      <c r="A694" s="667" t="s">
        <v>102</v>
      </c>
      <c r="B694" s="668"/>
      <c r="C694" s="668"/>
      <c r="D694" s="668"/>
      <c r="E694" s="668"/>
      <c r="F694" s="65"/>
      <c r="G694" s="66"/>
      <c r="H694" s="67"/>
    </row>
    <row r="695" spans="1:8" ht="24.95" customHeight="1">
      <c r="A695" s="51" t="s">
        <v>113</v>
      </c>
      <c r="B695" s="68"/>
      <c r="C695" s="47" t="s">
        <v>198</v>
      </c>
      <c r="D695" s="47"/>
      <c r="E695" s="69"/>
      <c r="F695" s="47"/>
      <c r="G695" s="70"/>
      <c r="H695" s="48"/>
    </row>
    <row r="696" spans="1:8" ht="24.95" customHeight="1">
      <c r="A696" s="71" t="s">
        <v>115</v>
      </c>
      <c r="B696" s="72"/>
      <c r="C696" s="73"/>
      <c r="D696" s="73"/>
      <c r="E696" s="74"/>
      <c r="F696" s="73"/>
      <c r="G696" s="63"/>
      <c r="H696" s="64"/>
    </row>
    <row r="697" spans="1:8" ht="24.95" customHeight="1">
      <c r="A697" s="667" t="s">
        <v>116</v>
      </c>
      <c r="B697" s="668"/>
      <c r="C697" s="668"/>
      <c r="D697" s="668"/>
      <c r="E697" s="670"/>
      <c r="F697" s="75"/>
      <c r="G697" s="61" t="s">
        <v>117</v>
      </c>
      <c r="H697" s="76"/>
    </row>
    <row r="698" spans="1:8" ht="24.95" customHeight="1">
      <c r="A698" s="77" t="s">
        <v>118</v>
      </c>
      <c r="B698" s="78" t="s">
        <v>12</v>
      </c>
      <c r="C698" s="78" t="s">
        <v>118</v>
      </c>
      <c r="D698" s="78" t="s">
        <v>12</v>
      </c>
      <c r="E698" s="79"/>
      <c r="F698" s="78" t="s">
        <v>119</v>
      </c>
      <c r="G698" s="61"/>
      <c r="H698" s="80" t="s">
        <v>12</v>
      </c>
    </row>
    <row r="699" spans="1:8" ht="24.95" customHeight="1">
      <c r="A699" s="81" t="s">
        <v>120</v>
      </c>
      <c r="B699" s="78" t="s">
        <v>121</v>
      </c>
      <c r="C699" s="82" t="s">
        <v>122</v>
      </c>
      <c r="D699" s="82" t="s">
        <v>123</v>
      </c>
      <c r="E699" s="79"/>
      <c r="F699" s="82">
        <v>3</v>
      </c>
      <c r="G699" s="83"/>
      <c r="H699" s="84" t="s">
        <v>105</v>
      </c>
    </row>
    <row r="700" spans="1:8" ht="24.95" customHeight="1">
      <c r="A700" s="81" t="s">
        <v>124</v>
      </c>
      <c r="B700" s="78" t="s">
        <v>125</v>
      </c>
      <c r="C700" s="82" t="s">
        <v>126</v>
      </c>
      <c r="D700" s="82" t="s">
        <v>127</v>
      </c>
      <c r="E700" s="79"/>
      <c r="F700" s="82">
        <v>2</v>
      </c>
      <c r="G700" s="83"/>
      <c r="H700" s="84" t="s">
        <v>108</v>
      </c>
    </row>
    <row r="701" spans="1:8" ht="24.95" customHeight="1">
      <c r="A701" s="81" t="s">
        <v>128</v>
      </c>
      <c r="B701" s="78" t="s">
        <v>129</v>
      </c>
      <c r="C701" s="82" t="s">
        <v>130</v>
      </c>
      <c r="D701" s="82" t="s">
        <v>131</v>
      </c>
      <c r="E701" s="79"/>
      <c r="F701" s="82">
        <v>1</v>
      </c>
      <c r="G701" s="83"/>
      <c r="H701" s="84" t="s">
        <v>132</v>
      </c>
    </row>
    <row r="702" spans="1:8" ht="24.95" customHeight="1">
      <c r="A702" s="81" t="s">
        <v>133</v>
      </c>
      <c r="B702" s="78" t="s">
        <v>134</v>
      </c>
      <c r="C702" s="85" t="s">
        <v>135</v>
      </c>
      <c r="D702" s="85" t="s">
        <v>136</v>
      </c>
      <c r="E702" s="86"/>
      <c r="F702" s="87"/>
      <c r="G702" s="88"/>
      <c r="H702" s="89"/>
    </row>
    <row r="703" spans="1:8" ht="73.900000000000006" customHeight="1">
      <c r="A703" s="90" t="s">
        <v>137</v>
      </c>
      <c r="B703" s="91"/>
      <c r="C703" s="671" t="s">
        <v>138</v>
      </c>
      <c r="D703" s="672"/>
      <c r="E703" s="673"/>
      <c r="F703" s="92"/>
      <c r="G703" s="93" t="s">
        <v>139</v>
      </c>
      <c r="H703" s="94"/>
    </row>
    <row r="708" spans="1:8" ht="24.95" customHeight="1">
      <c r="A708" s="706" t="s">
        <v>82</v>
      </c>
      <c r="B708" s="707"/>
      <c r="C708" s="707"/>
      <c r="D708" s="707"/>
      <c r="E708" s="707"/>
      <c r="F708" s="707"/>
      <c r="G708" s="707"/>
      <c r="H708" s="708"/>
    </row>
    <row r="709" spans="1:8" ht="24.95" customHeight="1">
      <c r="A709" s="704" t="s">
        <v>42</v>
      </c>
      <c r="B709" s="681"/>
      <c r="C709" s="681"/>
      <c r="D709" s="681"/>
      <c r="E709" s="681"/>
      <c r="F709" s="681"/>
      <c r="G709" s="681"/>
      <c r="H709" s="705"/>
    </row>
    <row r="710" spans="1:8" ht="24.95" customHeight="1">
      <c r="A710" s="704" t="s">
        <v>43</v>
      </c>
      <c r="B710" s="681"/>
      <c r="C710" s="681"/>
      <c r="D710" s="681"/>
      <c r="E710" s="681"/>
      <c r="F710" s="681"/>
      <c r="G710" s="681"/>
      <c r="H710" s="705"/>
    </row>
    <row r="711" spans="1:8" ht="24.95" customHeight="1">
      <c r="A711" s="704" t="s">
        <v>83</v>
      </c>
      <c r="B711" s="681"/>
      <c r="C711" s="681"/>
      <c r="D711" s="681"/>
      <c r="E711" s="681"/>
      <c r="F711" s="681"/>
      <c r="G711" s="681"/>
      <c r="H711" s="705"/>
    </row>
    <row r="712" spans="1:8" ht="24.95" customHeight="1">
      <c r="A712" s="704" t="s">
        <v>84</v>
      </c>
      <c r="B712" s="681"/>
      <c r="C712" s="681"/>
      <c r="D712" s="681"/>
      <c r="E712" s="681"/>
      <c r="F712" s="681"/>
      <c r="G712" s="681"/>
      <c r="H712" s="705"/>
    </row>
    <row r="713" spans="1:8" ht="24.95" customHeight="1">
      <c r="A713" s="30" t="s">
        <v>47</v>
      </c>
      <c r="B713" s="31"/>
      <c r="C713" s="679">
        <v>1</v>
      </c>
      <c r="D713" s="680"/>
      <c r="E713" s="680"/>
      <c r="F713" s="31"/>
      <c r="G713" s="681"/>
      <c r="H713" s="682"/>
    </row>
    <row r="714" spans="1:8" ht="24.95" customHeight="1">
      <c r="A714" s="30" t="s">
        <v>4</v>
      </c>
      <c r="B714" s="31"/>
      <c r="C714" s="679" t="s">
        <v>30</v>
      </c>
      <c r="D714" s="679"/>
      <c r="E714" s="679"/>
      <c r="F714" s="32" t="s">
        <v>85</v>
      </c>
      <c r="G714" s="681">
        <v>16</v>
      </c>
      <c r="H714" s="682"/>
    </row>
    <row r="715" spans="1:8" ht="24.95" customHeight="1">
      <c r="A715" s="30" t="s">
        <v>86</v>
      </c>
      <c r="B715" s="33"/>
      <c r="C715" s="679" t="s">
        <v>199</v>
      </c>
      <c r="D715" s="679"/>
      <c r="E715" s="679"/>
      <c r="F715" s="31"/>
      <c r="G715" s="681"/>
      <c r="H715" s="682"/>
    </row>
    <row r="716" spans="1:8" ht="24.95" customHeight="1">
      <c r="A716" s="30" t="s">
        <v>88</v>
      </c>
      <c r="B716" s="31"/>
      <c r="C716" s="679" t="s">
        <v>200</v>
      </c>
      <c r="D716" s="680"/>
      <c r="E716" s="680"/>
      <c r="F716" s="31" t="s">
        <v>53</v>
      </c>
      <c r="G716" s="681">
        <v>1490</v>
      </c>
      <c r="H716" s="682"/>
    </row>
    <row r="717" spans="1:8" ht="24.95" customHeight="1">
      <c r="A717" s="683" t="s">
        <v>90</v>
      </c>
      <c r="B717" s="684"/>
      <c r="C717" s="684"/>
      <c r="D717" s="684"/>
      <c r="E717" s="684"/>
      <c r="F717" s="684"/>
      <c r="G717" s="684"/>
      <c r="H717" s="685"/>
    </row>
    <row r="718" spans="1:8" ht="24.95" customHeight="1">
      <c r="A718" s="683" t="s">
        <v>62</v>
      </c>
      <c r="B718" s="684"/>
      <c r="C718" s="684"/>
      <c r="D718" s="684"/>
      <c r="E718" s="684"/>
      <c r="F718" s="684"/>
      <c r="G718" s="684"/>
      <c r="H718" s="685"/>
    </row>
    <row r="719" spans="1:8" ht="24.95" customHeight="1">
      <c r="A719" s="674" t="s">
        <v>54</v>
      </c>
      <c r="B719" s="692" t="s">
        <v>55</v>
      </c>
      <c r="C719" s="695" t="s">
        <v>67</v>
      </c>
      <c r="D719" s="695" t="s">
        <v>91</v>
      </c>
      <c r="E719" s="695" t="s">
        <v>69</v>
      </c>
      <c r="F719" s="695" t="s">
        <v>70</v>
      </c>
      <c r="G719" s="698" t="s">
        <v>71</v>
      </c>
      <c r="H719" s="701" t="s">
        <v>12</v>
      </c>
    </row>
    <row r="720" spans="1:8" ht="24.95" customHeight="1">
      <c r="A720" s="675"/>
      <c r="B720" s="693"/>
      <c r="C720" s="696"/>
      <c r="D720" s="696"/>
      <c r="E720" s="696"/>
      <c r="F720" s="696"/>
      <c r="G720" s="699"/>
      <c r="H720" s="702"/>
    </row>
    <row r="721" spans="1:8" ht="24.95" customHeight="1">
      <c r="A721" s="676"/>
      <c r="B721" s="694"/>
      <c r="C721" s="697"/>
      <c r="D721" s="697"/>
      <c r="E721" s="697"/>
      <c r="F721" s="697"/>
      <c r="G721" s="700"/>
      <c r="H721" s="703"/>
    </row>
    <row r="722" spans="1:8" ht="24.95" customHeight="1">
      <c r="A722" s="34">
        <v>1</v>
      </c>
      <c r="B722" s="35" t="s">
        <v>5</v>
      </c>
      <c r="C722" s="36" t="s">
        <v>92</v>
      </c>
      <c r="D722" s="36" t="s">
        <v>79</v>
      </c>
      <c r="E722" s="37" t="s">
        <v>79</v>
      </c>
      <c r="F722" s="36" t="s">
        <v>201</v>
      </c>
      <c r="G722" s="103">
        <f>C722+D722+E722+F722</f>
        <v>92.5</v>
      </c>
      <c r="H722" s="39" t="str">
        <f>IF(G722&gt;=91,"A1",IF(G722&gt;=81,"A2",IF(G722&gt;=71,"B1",IF(G722&gt;=61,"B2",IF(G722&gt;=51,"C1",IF(G722&gt;=41,"C2",IF(G722&gt;=33,"D","E")))))))</f>
        <v>A1</v>
      </c>
    </row>
    <row r="723" spans="1:8" ht="24.95" customHeight="1">
      <c r="A723" s="34">
        <v>2</v>
      </c>
      <c r="B723" s="35" t="s">
        <v>6</v>
      </c>
      <c r="C723" s="40">
        <v>10</v>
      </c>
      <c r="D723" s="36" t="s">
        <v>79</v>
      </c>
      <c r="E723" s="37" t="s">
        <v>79</v>
      </c>
      <c r="F723" s="41">
        <v>76</v>
      </c>
      <c r="G723" s="103">
        <f>C723+D723+E723+F723</f>
        <v>96</v>
      </c>
      <c r="H723" s="39" t="str">
        <f>IF(G723&gt;=91,"A1",IF(G723&gt;=81,"A2",IF(G723&gt;=71,"B1",IF(G723&gt;=61,"B2",IF(G723&gt;=51,"C1",IF(G723&gt;=41,"C2",IF(G723&gt;=33,"D","E")))))))</f>
        <v>A1</v>
      </c>
    </row>
    <row r="724" spans="1:8" ht="24.95" customHeight="1">
      <c r="A724" s="34">
        <v>3</v>
      </c>
      <c r="B724" s="35" t="s">
        <v>7</v>
      </c>
      <c r="C724" s="41">
        <v>10</v>
      </c>
      <c r="D724" s="36" t="s">
        <v>79</v>
      </c>
      <c r="E724" s="37" t="s">
        <v>79</v>
      </c>
      <c r="F724" s="41">
        <v>79</v>
      </c>
      <c r="G724" s="103">
        <f>C724+D724+E724+F724</f>
        <v>99</v>
      </c>
      <c r="H724" s="39" t="str">
        <f>IF(G724&gt;=91,"A1",IF(G724&gt;=81,"A2",IF(G724&gt;=71,"B1",IF(G724&gt;=61,"B2",IF(G724&gt;=51,"C1",IF(G724&gt;=41,"C2",IF(G724&gt;=33,"D","E")))))))</f>
        <v>A1</v>
      </c>
    </row>
    <row r="725" spans="1:8" ht="24.95" customHeight="1">
      <c r="A725" s="34">
        <v>4</v>
      </c>
      <c r="B725" s="35" t="s">
        <v>8</v>
      </c>
      <c r="C725" s="41">
        <v>10</v>
      </c>
      <c r="D725" s="36" t="s">
        <v>79</v>
      </c>
      <c r="E725" s="37" t="s">
        <v>79</v>
      </c>
      <c r="F725" s="41">
        <v>79</v>
      </c>
      <c r="G725" s="103">
        <f>C725+D725+E725+F725</f>
        <v>99</v>
      </c>
      <c r="H725" s="39" t="str">
        <f>IF(G725&gt;=91,"A1",IF(G725&gt;=81,"A2",IF(G725&gt;=71,"B1",IF(G725&gt;=61,"B2",IF(G725&gt;=51,"C1",IF(G725&gt;=41,"C2",IF(G725&gt;=33,"D","E")))))))</f>
        <v>A1</v>
      </c>
    </row>
    <row r="726" spans="1:8" ht="24.95" customHeight="1">
      <c r="A726" s="34">
        <v>5</v>
      </c>
      <c r="B726" s="42" t="s">
        <v>94</v>
      </c>
      <c r="C726" s="41"/>
      <c r="D726" s="36"/>
      <c r="E726" s="37"/>
      <c r="F726" s="41"/>
      <c r="G726" s="103">
        <v>45</v>
      </c>
      <c r="H726" s="39"/>
    </row>
    <row r="727" spans="1:8" ht="24.95" customHeight="1">
      <c r="A727" s="34">
        <v>6</v>
      </c>
      <c r="B727" s="43" t="s">
        <v>95</v>
      </c>
      <c r="C727" s="44"/>
      <c r="D727" s="44"/>
      <c r="E727" s="44"/>
      <c r="F727" s="45" t="s">
        <v>144</v>
      </c>
      <c r="G727" s="38"/>
      <c r="H727" s="39"/>
    </row>
    <row r="728" spans="1:8" ht="24.95" customHeight="1">
      <c r="A728" s="34">
        <v>7</v>
      </c>
      <c r="B728" s="43" t="s">
        <v>97</v>
      </c>
      <c r="C728" s="44"/>
      <c r="D728" s="44"/>
      <c r="E728" s="44"/>
      <c r="F728" s="45" t="s">
        <v>144</v>
      </c>
      <c r="G728" s="38"/>
      <c r="H728" s="39"/>
    </row>
    <row r="729" spans="1:8" ht="24.95" customHeight="1">
      <c r="A729" s="46" t="s">
        <v>10</v>
      </c>
      <c r="B729" s="43"/>
      <c r="C729" s="44"/>
      <c r="D729" s="44"/>
      <c r="E729" s="44"/>
      <c r="F729" s="45"/>
      <c r="G729" s="38">
        <f>SUM(G722:G728)</f>
        <v>431.5</v>
      </c>
      <c r="H729" s="39"/>
    </row>
    <row r="730" spans="1:8" ht="24.95" customHeight="1">
      <c r="A730" s="46" t="s">
        <v>98</v>
      </c>
      <c r="B730" s="43"/>
      <c r="C730" s="44"/>
      <c r="D730" s="44"/>
      <c r="E730" s="44"/>
      <c r="F730" s="45"/>
      <c r="G730" s="38">
        <f>(G729/450)*100</f>
        <v>95.888888888888886</v>
      </c>
      <c r="H730" s="39" t="str">
        <f>IF(G730&gt;=91,"A1",IF(G730&gt;=81,"A2",IF(G730&gt;=71,"B1",IF(G730&gt;=61,"B2",IF(G730&gt;=51,"C1",IF(G730&gt;=41,"C2",IF(G730&gt;=33,"D","E")))))))</f>
        <v>A1</v>
      </c>
    </row>
    <row r="731" spans="1:8" ht="24.95" customHeight="1">
      <c r="A731" s="686" t="s">
        <v>99</v>
      </c>
      <c r="B731" s="687"/>
      <c r="C731" s="687"/>
      <c r="D731" s="687"/>
      <c r="E731" s="687"/>
      <c r="F731" s="687"/>
      <c r="G731" s="687"/>
      <c r="H731" s="688"/>
    </row>
    <row r="732" spans="1:8" ht="24.95" customHeight="1">
      <c r="A732" s="689" t="s">
        <v>100</v>
      </c>
      <c r="B732" s="690"/>
      <c r="C732" s="690"/>
      <c r="D732" s="690"/>
      <c r="E732" s="690"/>
      <c r="F732" s="690"/>
      <c r="G732" s="690"/>
      <c r="H732" s="691"/>
    </row>
    <row r="733" spans="1:8" ht="24.95" customHeight="1">
      <c r="A733" s="667" t="s">
        <v>101</v>
      </c>
      <c r="B733" s="668"/>
      <c r="C733" s="668"/>
      <c r="D733" s="668"/>
      <c r="E733" s="668"/>
      <c r="F733" s="668"/>
      <c r="G733" s="668"/>
      <c r="H733" s="669"/>
    </row>
    <row r="734" spans="1:8" ht="24.95" customHeight="1">
      <c r="A734" s="667" t="s">
        <v>102</v>
      </c>
      <c r="B734" s="668"/>
      <c r="C734" s="668"/>
      <c r="D734" s="668"/>
      <c r="E734" s="668"/>
      <c r="F734" s="49"/>
      <c r="G734" s="50" t="s">
        <v>103</v>
      </c>
      <c r="H734" s="48"/>
    </row>
    <row r="735" spans="1:8" ht="24.95" customHeight="1">
      <c r="A735" s="51" t="s">
        <v>104</v>
      </c>
      <c r="B735" s="52"/>
      <c r="C735" s="52"/>
      <c r="D735" s="52"/>
      <c r="E735" s="53"/>
      <c r="F735" s="54"/>
      <c r="G735" s="55" t="s">
        <v>105</v>
      </c>
      <c r="H735" s="56"/>
    </row>
    <row r="736" spans="1:8" ht="24.95" customHeight="1">
      <c r="A736" s="667" t="s">
        <v>106</v>
      </c>
      <c r="B736" s="668"/>
      <c r="C736" s="668"/>
      <c r="D736" s="668"/>
      <c r="E736" s="668"/>
      <c r="F736" s="668"/>
      <c r="G736" s="668"/>
      <c r="H736" s="669"/>
    </row>
    <row r="737" spans="1:8" ht="24.95" customHeight="1">
      <c r="A737" s="667" t="s">
        <v>102</v>
      </c>
      <c r="B737" s="668"/>
      <c r="C737" s="668"/>
      <c r="D737" s="668"/>
      <c r="E737" s="668"/>
      <c r="F737" s="49"/>
      <c r="G737" s="50" t="s">
        <v>103</v>
      </c>
      <c r="H737" s="48"/>
    </row>
    <row r="738" spans="1:8" ht="24.95" customHeight="1">
      <c r="A738" s="57" t="s">
        <v>107</v>
      </c>
      <c r="B738" s="58"/>
      <c r="C738" s="58"/>
      <c r="D738" s="58"/>
      <c r="E738" s="59"/>
      <c r="F738" s="60"/>
      <c r="G738" s="61" t="s">
        <v>105</v>
      </c>
      <c r="H738" s="62"/>
    </row>
    <row r="739" spans="1:8" ht="24.95" customHeight="1">
      <c r="A739" s="57" t="s">
        <v>109</v>
      </c>
      <c r="B739" s="58"/>
      <c r="C739" s="58"/>
      <c r="D739" s="58"/>
      <c r="E739" s="59"/>
      <c r="F739" s="60"/>
      <c r="G739" s="55" t="s">
        <v>105</v>
      </c>
      <c r="H739" s="56"/>
    </row>
    <row r="740" spans="1:8" ht="24.95" customHeight="1">
      <c r="A740" s="57" t="s">
        <v>110</v>
      </c>
      <c r="B740" s="58"/>
      <c r="C740" s="58"/>
      <c r="D740" s="58"/>
      <c r="E740" s="59"/>
      <c r="F740" s="58"/>
      <c r="G740" s="63" t="s">
        <v>105</v>
      </c>
      <c r="H740" s="64"/>
    </row>
    <row r="741" spans="1:8" ht="24.95" customHeight="1">
      <c r="A741" s="57" t="s">
        <v>111</v>
      </c>
      <c r="B741" s="58"/>
      <c r="C741" s="58"/>
      <c r="D741" s="58"/>
      <c r="E741" s="59"/>
      <c r="F741" s="58"/>
      <c r="G741" s="63" t="s">
        <v>105</v>
      </c>
      <c r="H741" s="64"/>
    </row>
    <row r="742" spans="1:8" ht="24.95" customHeight="1">
      <c r="A742" s="667" t="s">
        <v>112</v>
      </c>
      <c r="B742" s="668"/>
      <c r="C742" s="668"/>
      <c r="D742" s="668"/>
      <c r="E742" s="668"/>
      <c r="F742" s="668"/>
      <c r="G742" s="668"/>
      <c r="H742" s="669"/>
    </row>
    <row r="743" spans="1:8" ht="24.95" customHeight="1">
      <c r="A743" s="667" t="s">
        <v>102</v>
      </c>
      <c r="B743" s="668"/>
      <c r="C743" s="668"/>
      <c r="D743" s="668"/>
      <c r="E743" s="668"/>
      <c r="F743" s="65"/>
      <c r="G743" s="66"/>
      <c r="H743" s="67"/>
    </row>
    <row r="744" spans="1:8" ht="24.95" customHeight="1">
      <c r="A744" s="51" t="s">
        <v>113</v>
      </c>
      <c r="B744" s="68"/>
      <c r="C744" s="47" t="s">
        <v>198</v>
      </c>
      <c r="D744" s="47"/>
      <c r="E744" s="69"/>
      <c r="F744" s="47"/>
      <c r="G744" s="70"/>
      <c r="H744" s="48"/>
    </row>
    <row r="745" spans="1:8" ht="24.95" customHeight="1">
      <c r="A745" s="71" t="s">
        <v>115</v>
      </c>
      <c r="B745" s="72"/>
      <c r="C745" s="73"/>
      <c r="D745" s="73"/>
      <c r="E745" s="74"/>
      <c r="F745" s="73"/>
      <c r="G745" s="63"/>
      <c r="H745" s="64"/>
    </row>
    <row r="746" spans="1:8" ht="24.95" customHeight="1">
      <c r="A746" s="667" t="s">
        <v>116</v>
      </c>
      <c r="B746" s="668"/>
      <c r="C746" s="668"/>
      <c r="D746" s="668"/>
      <c r="E746" s="670"/>
      <c r="F746" s="75"/>
      <c r="G746" s="61" t="s">
        <v>117</v>
      </c>
      <c r="H746" s="76"/>
    </row>
    <row r="747" spans="1:8" ht="24.95" customHeight="1">
      <c r="A747" s="77" t="s">
        <v>118</v>
      </c>
      <c r="B747" s="78" t="s">
        <v>12</v>
      </c>
      <c r="C747" s="78" t="s">
        <v>118</v>
      </c>
      <c r="D747" s="78" t="s">
        <v>12</v>
      </c>
      <c r="E747" s="79"/>
      <c r="F747" s="78" t="s">
        <v>119</v>
      </c>
      <c r="G747" s="61"/>
      <c r="H747" s="80" t="s">
        <v>12</v>
      </c>
    </row>
    <row r="748" spans="1:8" ht="24.95" customHeight="1">
      <c r="A748" s="81" t="s">
        <v>120</v>
      </c>
      <c r="B748" s="78" t="s">
        <v>121</v>
      </c>
      <c r="C748" s="82" t="s">
        <v>122</v>
      </c>
      <c r="D748" s="82" t="s">
        <v>123</v>
      </c>
      <c r="E748" s="79"/>
      <c r="F748" s="82">
        <v>3</v>
      </c>
      <c r="G748" s="83"/>
      <c r="H748" s="84" t="s">
        <v>105</v>
      </c>
    </row>
    <row r="749" spans="1:8" ht="24.95" customHeight="1">
      <c r="A749" s="81" t="s">
        <v>124</v>
      </c>
      <c r="B749" s="78" t="s">
        <v>125</v>
      </c>
      <c r="C749" s="82" t="s">
        <v>126</v>
      </c>
      <c r="D749" s="82" t="s">
        <v>127</v>
      </c>
      <c r="E749" s="79"/>
      <c r="F749" s="82">
        <v>2</v>
      </c>
      <c r="G749" s="83"/>
      <c r="H749" s="84" t="s">
        <v>108</v>
      </c>
    </row>
    <row r="750" spans="1:8" ht="24.95" customHeight="1">
      <c r="A750" s="81" t="s">
        <v>128</v>
      </c>
      <c r="B750" s="78" t="s">
        <v>129</v>
      </c>
      <c r="C750" s="82" t="s">
        <v>130</v>
      </c>
      <c r="D750" s="82" t="s">
        <v>131</v>
      </c>
      <c r="E750" s="79"/>
      <c r="F750" s="82">
        <v>1</v>
      </c>
      <c r="G750" s="83"/>
      <c r="H750" s="84" t="s">
        <v>132</v>
      </c>
    </row>
    <row r="751" spans="1:8" ht="24.95" customHeight="1">
      <c r="A751" s="81" t="s">
        <v>133</v>
      </c>
      <c r="B751" s="78" t="s">
        <v>134</v>
      </c>
      <c r="C751" s="85" t="s">
        <v>135</v>
      </c>
      <c r="D751" s="85" t="s">
        <v>136</v>
      </c>
      <c r="E751" s="86"/>
      <c r="F751" s="87"/>
      <c r="G751" s="88"/>
      <c r="H751" s="89"/>
    </row>
    <row r="752" spans="1:8" ht="81.599999999999994" customHeight="1">
      <c r="A752" s="90" t="s">
        <v>137</v>
      </c>
      <c r="B752" s="91"/>
      <c r="C752" s="671" t="s">
        <v>138</v>
      </c>
      <c r="D752" s="672"/>
      <c r="E752" s="673"/>
      <c r="F752" s="92"/>
      <c r="G752" s="93" t="s">
        <v>139</v>
      </c>
      <c r="H752" s="94"/>
    </row>
    <row r="755" spans="1:8" ht="24.95" customHeight="1">
      <c r="A755" s="706" t="s">
        <v>82</v>
      </c>
      <c r="B755" s="707"/>
      <c r="C755" s="707"/>
      <c r="D755" s="707"/>
      <c r="E755" s="707"/>
      <c r="F755" s="707"/>
      <c r="G755" s="707"/>
      <c r="H755" s="708"/>
    </row>
    <row r="756" spans="1:8" ht="24.95" customHeight="1">
      <c r="A756" s="704" t="s">
        <v>42</v>
      </c>
      <c r="B756" s="681"/>
      <c r="C756" s="681"/>
      <c r="D756" s="681"/>
      <c r="E756" s="681"/>
      <c r="F756" s="681"/>
      <c r="G756" s="681"/>
      <c r="H756" s="705"/>
    </row>
    <row r="757" spans="1:8" ht="24.95" customHeight="1">
      <c r="A757" s="704" t="s">
        <v>43</v>
      </c>
      <c r="B757" s="681"/>
      <c r="C757" s="681"/>
      <c r="D757" s="681"/>
      <c r="E757" s="681"/>
      <c r="F757" s="681"/>
      <c r="G757" s="681"/>
      <c r="H757" s="705"/>
    </row>
    <row r="758" spans="1:8" ht="24.95" customHeight="1">
      <c r="A758" s="704" t="s">
        <v>83</v>
      </c>
      <c r="B758" s="681"/>
      <c r="C758" s="681"/>
      <c r="D758" s="681"/>
      <c r="E758" s="681"/>
      <c r="F758" s="681"/>
      <c r="G758" s="681"/>
      <c r="H758" s="705"/>
    </row>
    <row r="759" spans="1:8" ht="24.95" customHeight="1">
      <c r="A759" s="704" t="s">
        <v>84</v>
      </c>
      <c r="B759" s="681"/>
      <c r="C759" s="681"/>
      <c r="D759" s="681"/>
      <c r="E759" s="681"/>
      <c r="F759" s="681"/>
      <c r="G759" s="681"/>
      <c r="H759" s="705"/>
    </row>
    <row r="760" spans="1:8" ht="24.95" customHeight="1">
      <c r="A760" s="30" t="s">
        <v>47</v>
      </c>
      <c r="B760" s="31"/>
      <c r="C760" s="679">
        <v>1</v>
      </c>
      <c r="D760" s="680"/>
      <c r="E760" s="680"/>
      <c r="F760" s="31"/>
      <c r="G760" s="681"/>
      <c r="H760" s="682"/>
    </row>
    <row r="761" spans="1:8" ht="24.95" customHeight="1">
      <c r="A761" s="30" t="s">
        <v>4</v>
      </c>
      <c r="B761" s="31"/>
      <c r="C761" s="679" t="s">
        <v>31</v>
      </c>
      <c r="D761" s="680"/>
      <c r="E761" s="680"/>
      <c r="F761" s="32" t="s">
        <v>85</v>
      </c>
      <c r="G761" s="681">
        <v>17</v>
      </c>
      <c r="H761" s="682"/>
    </row>
    <row r="762" spans="1:8" ht="24.95" customHeight="1">
      <c r="A762" s="30" t="s">
        <v>86</v>
      </c>
      <c r="B762" s="33"/>
      <c r="C762" s="679" t="s">
        <v>202</v>
      </c>
      <c r="D762" s="680"/>
      <c r="E762" s="680"/>
      <c r="F762" s="31"/>
      <c r="G762" s="681"/>
      <c r="H762" s="682"/>
    </row>
    <row r="763" spans="1:8" ht="24.95" customHeight="1">
      <c r="A763" s="30" t="s">
        <v>88</v>
      </c>
      <c r="B763" s="31"/>
      <c r="C763" s="679" t="s">
        <v>203</v>
      </c>
      <c r="D763" s="680"/>
      <c r="E763" s="680"/>
      <c r="F763" s="31" t="s">
        <v>53</v>
      </c>
      <c r="G763" s="681">
        <v>1504</v>
      </c>
      <c r="H763" s="682"/>
    </row>
    <row r="764" spans="1:8" ht="24.95" customHeight="1">
      <c r="A764" s="683" t="s">
        <v>90</v>
      </c>
      <c r="B764" s="684"/>
      <c r="C764" s="684"/>
      <c r="D764" s="684"/>
      <c r="E764" s="684"/>
      <c r="F764" s="684"/>
      <c r="G764" s="684"/>
      <c r="H764" s="685"/>
    </row>
    <row r="765" spans="1:8" ht="24.95" customHeight="1">
      <c r="A765" s="683" t="s">
        <v>62</v>
      </c>
      <c r="B765" s="684"/>
      <c r="C765" s="684"/>
      <c r="D765" s="684"/>
      <c r="E765" s="684"/>
      <c r="F765" s="684"/>
      <c r="G765" s="684"/>
      <c r="H765" s="685"/>
    </row>
    <row r="766" spans="1:8" ht="24.95" customHeight="1">
      <c r="A766" s="674" t="s">
        <v>54</v>
      </c>
      <c r="B766" s="692" t="s">
        <v>55</v>
      </c>
      <c r="C766" s="695" t="s">
        <v>67</v>
      </c>
      <c r="D766" s="695" t="s">
        <v>91</v>
      </c>
      <c r="E766" s="695" t="s">
        <v>69</v>
      </c>
      <c r="F766" s="695" t="s">
        <v>70</v>
      </c>
      <c r="G766" s="698" t="s">
        <v>71</v>
      </c>
      <c r="H766" s="701" t="s">
        <v>12</v>
      </c>
    </row>
    <row r="767" spans="1:8" ht="24.95" customHeight="1">
      <c r="A767" s="675"/>
      <c r="B767" s="693"/>
      <c r="C767" s="696"/>
      <c r="D767" s="696"/>
      <c r="E767" s="696"/>
      <c r="F767" s="696"/>
      <c r="G767" s="699"/>
      <c r="H767" s="702"/>
    </row>
    <row r="768" spans="1:8" ht="24.95" customHeight="1">
      <c r="A768" s="676"/>
      <c r="B768" s="694"/>
      <c r="C768" s="697"/>
      <c r="D768" s="697"/>
      <c r="E768" s="697"/>
      <c r="F768" s="697"/>
      <c r="G768" s="700"/>
      <c r="H768" s="703"/>
    </row>
    <row r="769" spans="1:8" ht="24.95" customHeight="1">
      <c r="A769" s="34">
        <v>1</v>
      </c>
      <c r="B769" s="35" t="s">
        <v>5</v>
      </c>
      <c r="C769" s="36" t="s">
        <v>142</v>
      </c>
      <c r="D769" s="36" t="s">
        <v>79</v>
      </c>
      <c r="E769" s="37" t="s">
        <v>79</v>
      </c>
      <c r="F769" s="36" t="s">
        <v>81</v>
      </c>
      <c r="G769" s="103">
        <f>C769+D769+E769+F769</f>
        <v>100</v>
      </c>
      <c r="H769" s="39" t="str">
        <f>IF(G769&gt;=91,"A1",IF(G769&gt;=81,"A2",IF(G769&gt;=71,"B1",IF(G769&gt;=61,"B2",IF(G769&gt;=51,"C1",IF(G769&gt;=41,"C2",IF(G769&gt;=33,"D","E")))))))</f>
        <v>A1</v>
      </c>
    </row>
    <row r="770" spans="1:8" ht="24.95" customHeight="1">
      <c r="A770" s="34">
        <v>2</v>
      </c>
      <c r="B770" s="35" t="s">
        <v>6</v>
      </c>
      <c r="C770" s="40">
        <v>10</v>
      </c>
      <c r="D770" s="36" t="s">
        <v>79</v>
      </c>
      <c r="E770" s="37" t="s">
        <v>79</v>
      </c>
      <c r="F770" s="41">
        <v>79</v>
      </c>
      <c r="G770" s="103">
        <f>C770+D770+E770+F770</f>
        <v>99</v>
      </c>
      <c r="H770" s="39" t="str">
        <f>IF(G770&gt;=91,"A1",IF(G770&gt;=81,"A2",IF(G770&gt;=71,"B1",IF(G770&gt;=61,"B2",IF(G770&gt;=51,"C1",IF(G770&gt;=41,"C2",IF(G770&gt;=33,"D","E")))))))</f>
        <v>A1</v>
      </c>
    </row>
    <row r="771" spans="1:8" ht="24.95" customHeight="1">
      <c r="A771" s="34">
        <v>3</v>
      </c>
      <c r="B771" s="35" t="s">
        <v>7</v>
      </c>
      <c r="C771" s="41">
        <v>10</v>
      </c>
      <c r="D771" s="36" t="s">
        <v>79</v>
      </c>
      <c r="E771" s="37" t="s">
        <v>79</v>
      </c>
      <c r="F771" s="41">
        <v>77</v>
      </c>
      <c r="G771" s="103">
        <f>C771+D771+E771+F771</f>
        <v>97</v>
      </c>
      <c r="H771" s="39" t="str">
        <f>IF(G771&gt;=91,"A1",IF(G771&gt;=81,"A2",IF(G771&gt;=71,"B1",IF(G771&gt;=61,"B2",IF(G771&gt;=51,"C1",IF(G771&gt;=41,"C2",IF(G771&gt;=33,"D","E")))))))</f>
        <v>A1</v>
      </c>
    </row>
    <row r="772" spans="1:8" ht="24.95" customHeight="1">
      <c r="A772" s="34">
        <v>4</v>
      </c>
      <c r="B772" s="35" t="s">
        <v>8</v>
      </c>
      <c r="C772" s="41">
        <v>10</v>
      </c>
      <c r="D772" s="36" t="s">
        <v>79</v>
      </c>
      <c r="E772" s="37" t="s">
        <v>79</v>
      </c>
      <c r="F772" s="41">
        <v>77</v>
      </c>
      <c r="G772" s="103">
        <f>C772+D772+E772+F772</f>
        <v>97</v>
      </c>
      <c r="H772" s="39" t="str">
        <f>IF(G772&gt;=91,"A1",IF(G772&gt;=81,"A2",IF(G772&gt;=71,"B1",IF(G772&gt;=61,"B2",IF(G772&gt;=51,"C1",IF(G772&gt;=41,"C2",IF(G772&gt;=33,"D","E")))))))</f>
        <v>A1</v>
      </c>
    </row>
    <row r="773" spans="1:8" ht="24.95" customHeight="1">
      <c r="A773" s="34">
        <v>5</v>
      </c>
      <c r="B773" s="42" t="s">
        <v>94</v>
      </c>
      <c r="C773" s="41"/>
      <c r="D773" s="36"/>
      <c r="E773" s="37"/>
      <c r="F773" s="41"/>
      <c r="G773" s="103">
        <v>48</v>
      </c>
      <c r="H773" s="39"/>
    </row>
    <row r="774" spans="1:8" ht="24.95" customHeight="1">
      <c r="A774" s="34">
        <v>6</v>
      </c>
      <c r="B774" s="43" t="s">
        <v>95</v>
      </c>
      <c r="C774" s="44"/>
      <c r="D774" s="44"/>
      <c r="E774" s="44"/>
      <c r="F774" s="45" t="s">
        <v>144</v>
      </c>
      <c r="G774" s="38"/>
      <c r="H774" s="39"/>
    </row>
    <row r="775" spans="1:8" ht="24.95" customHeight="1">
      <c r="A775" s="34">
        <v>7</v>
      </c>
      <c r="B775" s="43" t="s">
        <v>97</v>
      </c>
      <c r="C775" s="44"/>
      <c r="D775" s="44"/>
      <c r="E775" s="44"/>
      <c r="F775" s="45" t="s">
        <v>144</v>
      </c>
      <c r="G775" s="38"/>
      <c r="H775" s="39"/>
    </row>
    <row r="776" spans="1:8" ht="24.95" customHeight="1">
      <c r="A776" s="46" t="s">
        <v>10</v>
      </c>
      <c r="B776" s="43"/>
      <c r="C776" s="44"/>
      <c r="D776" s="44"/>
      <c r="E776" s="44"/>
      <c r="F776" s="45"/>
      <c r="G776" s="38">
        <f>SUM(G769:G775)</f>
        <v>441</v>
      </c>
      <c r="H776" s="39"/>
    </row>
    <row r="777" spans="1:8" ht="24.95" customHeight="1">
      <c r="A777" s="46" t="s">
        <v>98</v>
      </c>
      <c r="B777" s="43"/>
      <c r="C777" s="44"/>
      <c r="D777" s="44"/>
      <c r="E777" s="44"/>
      <c r="F777" s="45"/>
      <c r="G777" s="38">
        <f>(G776/450)*100</f>
        <v>98</v>
      </c>
      <c r="H777" s="39" t="str">
        <f>IF(G777&gt;=91,"A1",IF(G777&gt;=81,"A2",IF(G777&gt;=71,"B1",IF(G777&gt;=61,"B2",IF(G777&gt;=51,"C1",IF(G777&gt;=41,"C2",IF(G777&gt;=33,"D","E")))))))</f>
        <v>A1</v>
      </c>
    </row>
    <row r="778" spans="1:8" ht="24.95" customHeight="1">
      <c r="A778" s="686" t="s">
        <v>99</v>
      </c>
      <c r="B778" s="687"/>
      <c r="C778" s="687"/>
      <c r="D778" s="687"/>
      <c r="E778" s="687"/>
      <c r="F778" s="687"/>
      <c r="G778" s="687"/>
      <c r="H778" s="688"/>
    </row>
    <row r="779" spans="1:8" ht="24.95" customHeight="1">
      <c r="A779" s="689" t="s">
        <v>100</v>
      </c>
      <c r="B779" s="690"/>
      <c r="C779" s="690"/>
      <c r="D779" s="690"/>
      <c r="E779" s="690"/>
      <c r="F779" s="690"/>
      <c r="G779" s="690"/>
      <c r="H779" s="691"/>
    </row>
    <row r="780" spans="1:8" ht="24.95" customHeight="1">
      <c r="A780" s="667" t="s">
        <v>101</v>
      </c>
      <c r="B780" s="668"/>
      <c r="C780" s="668"/>
      <c r="D780" s="668"/>
      <c r="E780" s="668"/>
      <c r="F780" s="668"/>
      <c r="G780" s="668"/>
      <c r="H780" s="669"/>
    </row>
    <row r="781" spans="1:8" ht="24.95" customHeight="1">
      <c r="A781" s="667" t="s">
        <v>102</v>
      </c>
      <c r="B781" s="668"/>
      <c r="C781" s="668"/>
      <c r="D781" s="668"/>
      <c r="E781" s="668"/>
      <c r="F781" s="49"/>
      <c r="G781" s="50" t="s">
        <v>103</v>
      </c>
      <c r="H781" s="48"/>
    </row>
    <row r="782" spans="1:8" ht="24.95" customHeight="1">
      <c r="A782" s="51" t="s">
        <v>104</v>
      </c>
      <c r="B782" s="52"/>
      <c r="C782" s="52"/>
      <c r="D782" s="52"/>
      <c r="E782" s="53"/>
      <c r="F782" s="54"/>
      <c r="G782" s="55" t="s">
        <v>105</v>
      </c>
      <c r="H782" s="56"/>
    </row>
    <row r="783" spans="1:8" ht="24.95" customHeight="1">
      <c r="A783" s="667" t="s">
        <v>106</v>
      </c>
      <c r="B783" s="668"/>
      <c r="C783" s="668"/>
      <c r="D783" s="668"/>
      <c r="E783" s="668"/>
      <c r="F783" s="668"/>
      <c r="G783" s="668"/>
      <c r="H783" s="669"/>
    </row>
    <row r="784" spans="1:8" ht="24.95" customHeight="1">
      <c r="A784" s="667" t="s">
        <v>102</v>
      </c>
      <c r="B784" s="668"/>
      <c r="C784" s="668"/>
      <c r="D784" s="668"/>
      <c r="E784" s="668"/>
      <c r="F784" s="49"/>
      <c r="G784" s="50" t="s">
        <v>103</v>
      </c>
      <c r="H784" s="48"/>
    </row>
    <row r="785" spans="1:8" ht="24.95" customHeight="1">
      <c r="A785" s="57" t="s">
        <v>107</v>
      </c>
      <c r="B785" s="58"/>
      <c r="C785" s="58"/>
      <c r="D785" s="58"/>
      <c r="E785" s="59"/>
      <c r="F785" s="60"/>
      <c r="G785" s="61" t="s">
        <v>108</v>
      </c>
      <c r="H785" s="62"/>
    </row>
    <row r="786" spans="1:8" ht="24.95" customHeight="1">
      <c r="A786" s="57" t="s">
        <v>109</v>
      </c>
      <c r="B786" s="58"/>
      <c r="C786" s="58"/>
      <c r="D786" s="58"/>
      <c r="E786" s="59"/>
      <c r="F786" s="60"/>
      <c r="G786" s="55" t="s">
        <v>105</v>
      </c>
      <c r="H786" s="56"/>
    </row>
    <row r="787" spans="1:8" ht="24.95" customHeight="1">
      <c r="A787" s="57" t="s">
        <v>110</v>
      </c>
      <c r="B787" s="58"/>
      <c r="C787" s="58"/>
      <c r="D787" s="58"/>
      <c r="E787" s="59"/>
      <c r="F787" s="58"/>
      <c r="G787" s="63" t="s">
        <v>105</v>
      </c>
      <c r="H787" s="64"/>
    </row>
    <row r="788" spans="1:8" ht="24.95" customHeight="1">
      <c r="A788" s="57" t="s">
        <v>111</v>
      </c>
      <c r="B788" s="58"/>
      <c r="C788" s="58"/>
      <c r="D788" s="58"/>
      <c r="E788" s="59"/>
      <c r="F788" s="58"/>
      <c r="G788" s="63" t="s">
        <v>105</v>
      </c>
      <c r="H788" s="64"/>
    </row>
    <row r="789" spans="1:8" ht="24.95" customHeight="1">
      <c r="A789" s="667" t="s">
        <v>112</v>
      </c>
      <c r="B789" s="668"/>
      <c r="C789" s="668"/>
      <c r="D789" s="668"/>
      <c r="E789" s="668"/>
      <c r="F789" s="668"/>
      <c r="G789" s="668"/>
      <c r="H789" s="669"/>
    </row>
    <row r="790" spans="1:8" ht="24.95" customHeight="1">
      <c r="A790" s="667" t="s">
        <v>102</v>
      </c>
      <c r="B790" s="668"/>
      <c r="C790" s="668"/>
      <c r="D790" s="668"/>
      <c r="E790" s="668"/>
      <c r="F790" s="65"/>
      <c r="G790" s="66"/>
      <c r="H790" s="67"/>
    </row>
    <row r="791" spans="1:8" ht="24.95" customHeight="1">
      <c r="A791" s="51" t="s">
        <v>113</v>
      </c>
      <c r="B791" s="68"/>
      <c r="C791" s="47" t="s">
        <v>204</v>
      </c>
      <c r="D791" s="47"/>
      <c r="E791" s="69"/>
      <c r="F791" s="47"/>
      <c r="G791" s="70"/>
      <c r="H791" s="48"/>
    </row>
    <row r="792" spans="1:8" ht="24.95" customHeight="1">
      <c r="A792" s="71" t="s">
        <v>115</v>
      </c>
      <c r="B792" s="72"/>
      <c r="C792" s="73"/>
      <c r="D792" s="73"/>
      <c r="E792" s="74"/>
      <c r="F792" s="73"/>
      <c r="G792" s="63"/>
      <c r="H792" s="64"/>
    </row>
    <row r="793" spans="1:8" ht="24.95" customHeight="1">
      <c r="A793" s="667" t="s">
        <v>116</v>
      </c>
      <c r="B793" s="668"/>
      <c r="C793" s="668"/>
      <c r="D793" s="668"/>
      <c r="E793" s="670"/>
      <c r="F793" s="75"/>
      <c r="G793" s="61" t="s">
        <v>117</v>
      </c>
      <c r="H793" s="76"/>
    </row>
    <row r="794" spans="1:8" ht="24.95" customHeight="1">
      <c r="A794" s="77" t="s">
        <v>118</v>
      </c>
      <c r="B794" s="78" t="s">
        <v>12</v>
      </c>
      <c r="C794" s="78" t="s">
        <v>118</v>
      </c>
      <c r="D794" s="78" t="s">
        <v>12</v>
      </c>
      <c r="E794" s="79"/>
      <c r="F794" s="78" t="s">
        <v>119</v>
      </c>
      <c r="G794" s="61"/>
      <c r="H794" s="80" t="s">
        <v>12</v>
      </c>
    </row>
    <row r="795" spans="1:8" ht="24.95" customHeight="1">
      <c r="A795" s="81" t="s">
        <v>120</v>
      </c>
      <c r="B795" s="78" t="s">
        <v>121</v>
      </c>
      <c r="C795" s="82" t="s">
        <v>122</v>
      </c>
      <c r="D795" s="82" t="s">
        <v>123</v>
      </c>
      <c r="E795" s="79"/>
      <c r="F795" s="82">
        <v>3</v>
      </c>
      <c r="G795" s="83"/>
      <c r="H795" s="84" t="s">
        <v>105</v>
      </c>
    </row>
    <row r="796" spans="1:8" ht="24.95" customHeight="1">
      <c r="A796" s="81" t="s">
        <v>124</v>
      </c>
      <c r="B796" s="78" t="s">
        <v>125</v>
      </c>
      <c r="C796" s="82" t="s">
        <v>126</v>
      </c>
      <c r="D796" s="82" t="s">
        <v>127</v>
      </c>
      <c r="E796" s="79"/>
      <c r="F796" s="82">
        <v>2</v>
      </c>
      <c r="G796" s="83"/>
      <c r="H796" s="84" t="s">
        <v>108</v>
      </c>
    </row>
    <row r="797" spans="1:8" ht="24.95" customHeight="1">
      <c r="A797" s="81" t="s">
        <v>128</v>
      </c>
      <c r="B797" s="78" t="s">
        <v>129</v>
      </c>
      <c r="C797" s="82" t="s">
        <v>130</v>
      </c>
      <c r="D797" s="82" t="s">
        <v>131</v>
      </c>
      <c r="E797" s="79"/>
      <c r="F797" s="82">
        <v>1</v>
      </c>
      <c r="G797" s="83"/>
      <c r="H797" s="84" t="s">
        <v>132</v>
      </c>
    </row>
    <row r="798" spans="1:8" ht="24.95" customHeight="1">
      <c r="A798" s="81" t="s">
        <v>133</v>
      </c>
      <c r="B798" s="78" t="s">
        <v>134</v>
      </c>
      <c r="C798" s="85" t="s">
        <v>135</v>
      </c>
      <c r="D798" s="85" t="s">
        <v>136</v>
      </c>
      <c r="E798" s="86"/>
      <c r="F798" s="87"/>
      <c r="G798" s="88"/>
      <c r="H798" s="89"/>
    </row>
    <row r="799" spans="1:8" ht="53.25" customHeight="1">
      <c r="A799" s="90" t="s">
        <v>137</v>
      </c>
      <c r="B799" s="91"/>
      <c r="C799" s="671" t="s">
        <v>138</v>
      </c>
      <c r="D799" s="672"/>
      <c r="E799" s="673"/>
      <c r="F799" s="92"/>
      <c r="G799" s="93" t="s">
        <v>139</v>
      </c>
      <c r="H799" s="94"/>
    </row>
    <row r="802" spans="1:8" ht="24.95" customHeight="1">
      <c r="A802" s="706" t="s">
        <v>82</v>
      </c>
      <c r="B802" s="707"/>
      <c r="C802" s="707"/>
      <c r="D802" s="707"/>
      <c r="E802" s="707"/>
      <c r="F802" s="707"/>
      <c r="G802" s="707"/>
      <c r="H802" s="708"/>
    </row>
    <row r="803" spans="1:8" ht="24.95" customHeight="1">
      <c r="A803" s="704" t="s">
        <v>42</v>
      </c>
      <c r="B803" s="681"/>
      <c r="C803" s="681"/>
      <c r="D803" s="681"/>
      <c r="E803" s="681"/>
      <c r="F803" s="681"/>
      <c r="G803" s="681"/>
      <c r="H803" s="705"/>
    </row>
    <row r="804" spans="1:8" ht="24.95" customHeight="1">
      <c r="A804" s="704" t="s">
        <v>43</v>
      </c>
      <c r="B804" s="681"/>
      <c r="C804" s="681"/>
      <c r="D804" s="681"/>
      <c r="E804" s="681"/>
      <c r="F804" s="681"/>
      <c r="G804" s="681"/>
      <c r="H804" s="705"/>
    </row>
    <row r="805" spans="1:8" ht="24.95" customHeight="1">
      <c r="A805" s="704" t="s">
        <v>83</v>
      </c>
      <c r="B805" s="681"/>
      <c r="C805" s="681"/>
      <c r="D805" s="681"/>
      <c r="E805" s="681"/>
      <c r="F805" s="681"/>
      <c r="G805" s="681"/>
      <c r="H805" s="705"/>
    </row>
    <row r="806" spans="1:8" ht="24.95" customHeight="1">
      <c r="A806" s="704" t="s">
        <v>84</v>
      </c>
      <c r="B806" s="681"/>
      <c r="C806" s="681"/>
      <c r="D806" s="681"/>
      <c r="E806" s="681"/>
      <c r="F806" s="681"/>
      <c r="G806" s="681"/>
      <c r="H806" s="705"/>
    </row>
    <row r="807" spans="1:8" ht="24.95" customHeight="1">
      <c r="A807" s="30" t="s">
        <v>47</v>
      </c>
      <c r="B807" s="31"/>
      <c r="C807" s="679">
        <v>1</v>
      </c>
      <c r="D807" s="680"/>
      <c r="E807" s="680"/>
      <c r="F807" s="31"/>
      <c r="G807" s="681"/>
      <c r="H807" s="682"/>
    </row>
    <row r="808" spans="1:8" ht="24.95" customHeight="1">
      <c r="A808" s="30" t="s">
        <v>4</v>
      </c>
      <c r="B808" s="31"/>
      <c r="C808" s="679" t="s">
        <v>32</v>
      </c>
      <c r="D808" s="680"/>
      <c r="E808" s="680"/>
      <c r="F808" s="32" t="s">
        <v>85</v>
      </c>
      <c r="G808" s="681">
        <v>18</v>
      </c>
      <c r="H808" s="682"/>
    </row>
    <row r="809" spans="1:8" ht="24.95" customHeight="1">
      <c r="A809" s="30" t="s">
        <v>86</v>
      </c>
      <c r="B809" s="33"/>
      <c r="C809" s="679" t="s">
        <v>205</v>
      </c>
      <c r="D809" s="680"/>
      <c r="E809" s="680"/>
      <c r="F809" s="31"/>
      <c r="G809" s="681"/>
      <c r="H809" s="682"/>
    </row>
    <row r="810" spans="1:8" ht="24.95" customHeight="1">
      <c r="A810" s="30" t="s">
        <v>88</v>
      </c>
      <c r="B810" s="31"/>
      <c r="C810" s="679" t="s">
        <v>206</v>
      </c>
      <c r="D810" s="680"/>
      <c r="E810" s="680"/>
      <c r="F810" s="31" t="s">
        <v>53</v>
      </c>
      <c r="G810" s="681">
        <v>1525</v>
      </c>
      <c r="H810" s="682"/>
    </row>
    <row r="811" spans="1:8" ht="24.95" customHeight="1">
      <c r="A811" s="683" t="s">
        <v>90</v>
      </c>
      <c r="B811" s="684"/>
      <c r="C811" s="684"/>
      <c r="D811" s="684"/>
      <c r="E811" s="684"/>
      <c r="F811" s="684"/>
      <c r="G811" s="684"/>
      <c r="H811" s="685"/>
    </row>
    <row r="812" spans="1:8" ht="24.95" customHeight="1">
      <c r="A812" s="683" t="s">
        <v>62</v>
      </c>
      <c r="B812" s="684"/>
      <c r="C812" s="684"/>
      <c r="D812" s="684"/>
      <c r="E812" s="684"/>
      <c r="F812" s="684"/>
      <c r="G812" s="684"/>
      <c r="H812" s="685"/>
    </row>
    <row r="813" spans="1:8" ht="24.95" customHeight="1">
      <c r="A813" s="674" t="s">
        <v>54</v>
      </c>
      <c r="B813" s="692" t="s">
        <v>55</v>
      </c>
      <c r="C813" s="695" t="s">
        <v>67</v>
      </c>
      <c r="D813" s="695" t="s">
        <v>91</v>
      </c>
      <c r="E813" s="695" t="s">
        <v>69</v>
      </c>
      <c r="F813" s="695" t="s">
        <v>70</v>
      </c>
      <c r="G813" s="698" t="s">
        <v>71</v>
      </c>
      <c r="H813" s="701" t="s">
        <v>12</v>
      </c>
    </row>
    <row r="814" spans="1:8" ht="34.5" customHeight="1">
      <c r="A814" s="676"/>
      <c r="B814" s="694"/>
      <c r="C814" s="697"/>
      <c r="D814" s="697"/>
      <c r="E814" s="697"/>
      <c r="F814" s="697"/>
      <c r="G814" s="700"/>
      <c r="H814" s="703"/>
    </row>
    <row r="815" spans="1:8" ht="24.95" customHeight="1">
      <c r="A815" s="34">
        <v>1</v>
      </c>
      <c r="B815" s="35" t="s">
        <v>5</v>
      </c>
      <c r="C815" s="36" t="s">
        <v>195</v>
      </c>
      <c r="D815" s="36" t="s">
        <v>79</v>
      </c>
      <c r="E815" s="37" t="s">
        <v>79</v>
      </c>
      <c r="F815" s="36" t="s">
        <v>93</v>
      </c>
      <c r="G815" s="103">
        <f>C815+D815+E815+F815</f>
        <v>95.75</v>
      </c>
      <c r="H815" s="39" t="str">
        <f>IF(G815&gt;=91,"A1",IF(G815&gt;=81,"A2",IF(G815&gt;=71,"B1",IF(G815&gt;=61,"B2",IF(G815&gt;=51,"C1",IF(G815&gt;=41,"C2",IF(G815&gt;=33,"D","E")))))))</f>
        <v>A1</v>
      </c>
    </row>
    <row r="816" spans="1:8" ht="24.95" customHeight="1">
      <c r="A816" s="34">
        <v>2</v>
      </c>
      <c r="B816" s="35" t="s">
        <v>6</v>
      </c>
      <c r="C816" s="40">
        <v>10</v>
      </c>
      <c r="D816" s="36" t="s">
        <v>79</v>
      </c>
      <c r="E816" s="37" t="s">
        <v>79</v>
      </c>
      <c r="F816" s="41">
        <v>70</v>
      </c>
      <c r="G816" s="103">
        <f>C816+D816+E816+F816</f>
        <v>90</v>
      </c>
      <c r="H816" s="39" t="str">
        <f>IF(G816&gt;=91,"A1",IF(G816&gt;=81,"A2",IF(G816&gt;=71,"B1",IF(G816&gt;=61,"B2",IF(G816&gt;=51,"C1",IF(G816&gt;=41,"C2",IF(G816&gt;=33,"D","E")))))))</f>
        <v>A2</v>
      </c>
    </row>
    <row r="817" spans="1:8" ht="24.95" customHeight="1">
      <c r="A817" s="34">
        <v>3</v>
      </c>
      <c r="B817" s="35" t="s">
        <v>7</v>
      </c>
      <c r="C817" s="41">
        <v>9.75</v>
      </c>
      <c r="D817" s="36" t="s">
        <v>79</v>
      </c>
      <c r="E817" s="37" t="s">
        <v>79</v>
      </c>
      <c r="F817" s="41">
        <v>78</v>
      </c>
      <c r="G817" s="103">
        <f>C817+D817+E817+F817</f>
        <v>97.75</v>
      </c>
      <c r="H817" s="39" t="str">
        <f>IF(G817&gt;=91,"A1",IF(G817&gt;=81,"A2",IF(G817&gt;=71,"B1",IF(G817&gt;=61,"B2",IF(G817&gt;=51,"C1",IF(G817&gt;=41,"C2",IF(G817&gt;=33,"D","E")))))))</f>
        <v>A1</v>
      </c>
    </row>
    <row r="818" spans="1:8" ht="24.95" customHeight="1">
      <c r="A818" s="34">
        <v>4</v>
      </c>
      <c r="B818" s="35" t="s">
        <v>8</v>
      </c>
      <c r="C818" s="41">
        <v>10</v>
      </c>
      <c r="D818" s="36" t="s">
        <v>79</v>
      </c>
      <c r="E818" s="37" t="s">
        <v>79</v>
      </c>
      <c r="F818" s="41">
        <v>79</v>
      </c>
      <c r="G818" s="103">
        <f>C818+D818+E818+F818</f>
        <v>99</v>
      </c>
      <c r="H818" s="39" t="str">
        <f>IF(G818&gt;=91,"A1",IF(G818&gt;=81,"A2",IF(G818&gt;=71,"B1",IF(G818&gt;=61,"B2",IF(G818&gt;=51,"C1",IF(G818&gt;=41,"C2",IF(G818&gt;=33,"D","E")))))))</f>
        <v>A1</v>
      </c>
    </row>
    <row r="819" spans="1:8" ht="24.95" customHeight="1">
      <c r="A819" s="34">
        <v>5</v>
      </c>
      <c r="B819" s="42" t="s">
        <v>94</v>
      </c>
      <c r="C819" s="41"/>
      <c r="D819" s="36"/>
      <c r="E819" s="37"/>
      <c r="F819" s="41"/>
      <c r="G819" s="103">
        <v>10</v>
      </c>
      <c r="H819" s="39"/>
    </row>
    <row r="820" spans="1:8" ht="24.95" customHeight="1">
      <c r="A820" s="34">
        <v>6</v>
      </c>
      <c r="B820" s="43" t="s">
        <v>95</v>
      </c>
      <c r="C820" s="44"/>
      <c r="D820" s="44"/>
      <c r="E820" s="44"/>
      <c r="F820" s="45" t="s">
        <v>144</v>
      </c>
      <c r="G820" s="103"/>
      <c r="H820" s="39"/>
    </row>
    <row r="821" spans="1:8" ht="24.95" customHeight="1">
      <c r="A821" s="34">
        <v>7</v>
      </c>
      <c r="B821" s="43" t="s">
        <v>97</v>
      </c>
      <c r="C821" s="44"/>
      <c r="D821" s="44"/>
      <c r="E821" s="44"/>
      <c r="F821" s="45" t="s">
        <v>144</v>
      </c>
      <c r="G821" s="38"/>
      <c r="H821" s="39"/>
    </row>
    <row r="822" spans="1:8" ht="24.95" customHeight="1">
      <c r="A822" s="46" t="s">
        <v>10</v>
      </c>
      <c r="B822" s="43"/>
      <c r="C822" s="44"/>
      <c r="D822" s="44"/>
      <c r="E822" s="44"/>
      <c r="F822" s="45"/>
      <c r="G822" s="38">
        <f>SUM(G815:G821)</f>
        <v>392.5</v>
      </c>
      <c r="H822" s="39"/>
    </row>
    <row r="823" spans="1:8" ht="24.95" customHeight="1">
      <c r="A823" s="46" t="s">
        <v>98</v>
      </c>
      <c r="B823" s="43"/>
      <c r="C823" s="44"/>
      <c r="D823" s="44"/>
      <c r="E823" s="44"/>
      <c r="F823" s="45"/>
      <c r="G823" s="38">
        <f>(G822/450)*100</f>
        <v>87.222222222222229</v>
      </c>
      <c r="H823" s="39" t="str">
        <f>IF(G823&gt;=91,"A1",IF(G823&gt;=81,"A2",IF(G823&gt;=71,"B1",IF(G823&gt;=61,"B2",IF(G823&gt;=51,"C1",IF(G823&gt;=41,"C2",IF(G823&gt;=33,"D","E")))))))</f>
        <v>A2</v>
      </c>
    </row>
    <row r="824" spans="1:8" ht="24.95" customHeight="1">
      <c r="A824" s="686" t="s">
        <v>99</v>
      </c>
      <c r="B824" s="687"/>
      <c r="C824" s="687"/>
      <c r="D824" s="687"/>
      <c r="E824" s="687"/>
      <c r="F824" s="687"/>
      <c r="G824" s="687"/>
      <c r="H824" s="688"/>
    </row>
    <row r="825" spans="1:8" ht="24.95" customHeight="1">
      <c r="A825" s="689" t="s">
        <v>100</v>
      </c>
      <c r="B825" s="690"/>
      <c r="C825" s="690"/>
      <c r="D825" s="690"/>
      <c r="E825" s="690"/>
      <c r="F825" s="690"/>
      <c r="G825" s="690"/>
      <c r="H825" s="691"/>
    </row>
    <row r="826" spans="1:8" ht="24.95" customHeight="1">
      <c r="A826" s="667" t="s">
        <v>101</v>
      </c>
      <c r="B826" s="668"/>
      <c r="C826" s="668"/>
      <c r="D826" s="668"/>
      <c r="E826" s="668"/>
      <c r="F826" s="668"/>
      <c r="G826" s="668"/>
      <c r="H826" s="669"/>
    </row>
    <row r="827" spans="1:8" ht="24.95" customHeight="1">
      <c r="A827" s="667" t="s">
        <v>102</v>
      </c>
      <c r="B827" s="668"/>
      <c r="C827" s="668"/>
      <c r="D827" s="668"/>
      <c r="E827" s="668"/>
      <c r="F827" s="49"/>
      <c r="G827" s="50" t="s">
        <v>103</v>
      </c>
      <c r="H827" s="48"/>
    </row>
    <row r="828" spans="1:8" ht="24.95" customHeight="1">
      <c r="A828" s="51" t="s">
        <v>104</v>
      </c>
      <c r="B828" s="52"/>
      <c r="C828" s="52"/>
      <c r="D828" s="52"/>
      <c r="E828" s="53"/>
      <c r="F828" s="54"/>
      <c r="G828" s="55" t="s">
        <v>105</v>
      </c>
      <c r="H828" s="56"/>
    </row>
    <row r="829" spans="1:8" ht="24.95" customHeight="1">
      <c r="A829" s="667" t="s">
        <v>106</v>
      </c>
      <c r="B829" s="668"/>
      <c r="C829" s="668"/>
      <c r="D829" s="668"/>
      <c r="E829" s="668"/>
      <c r="F829" s="668"/>
      <c r="G829" s="668"/>
      <c r="H829" s="669"/>
    </row>
    <row r="830" spans="1:8" ht="24.95" customHeight="1">
      <c r="A830" s="667" t="s">
        <v>102</v>
      </c>
      <c r="B830" s="668"/>
      <c r="C830" s="668"/>
      <c r="D830" s="668"/>
      <c r="E830" s="668"/>
      <c r="F830" s="49"/>
      <c r="G830" s="50" t="s">
        <v>103</v>
      </c>
      <c r="H830" s="48"/>
    </row>
    <row r="831" spans="1:8" ht="24.95" customHeight="1">
      <c r="A831" s="57" t="s">
        <v>107</v>
      </c>
      <c r="B831" s="58"/>
      <c r="C831" s="58"/>
      <c r="D831" s="58"/>
      <c r="E831" s="59"/>
      <c r="F831" s="60"/>
      <c r="G831" s="61" t="s">
        <v>105</v>
      </c>
      <c r="H831" s="62"/>
    </row>
    <row r="832" spans="1:8" ht="24.95" customHeight="1">
      <c r="A832" s="57" t="s">
        <v>109</v>
      </c>
      <c r="B832" s="58"/>
      <c r="C832" s="58"/>
      <c r="D832" s="58"/>
      <c r="E832" s="59"/>
      <c r="F832" s="60"/>
      <c r="G832" s="55" t="s">
        <v>105</v>
      </c>
      <c r="H832" s="56"/>
    </row>
    <row r="833" spans="1:8" ht="24.95" customHeight="1">
      <c r="A833" s="57" t="s">
        <v>110</v>
      </c>
      <c r="B833" s="58"/>
      <c r="C833" s="58"/>
      <c r="D833" s="58"/>
      <c r="E833" s="59"/>
      <c r="F833" s="58"/>
      <c r="G833" s="63" t="s">
        <v>105</v>
      </c>
      <c r="H833" s="64"/>
    </row>
    <row r="834" spans="1:8" ht="24.95" customHeight="1">
      <c r="A834" s="57" t="s">
        <v>111</v>
      </c>
      <c r="B834" s="58"/>
      <c r="C834" s="58"/>
      <c r="D834" s="58"/>
      <c r="E834" s="59"/>
      <c r="F834" s="58"/>
      <c r="G834" s="63" t="s">
        <v>105</v>
      </c>
      <c r="H834" s="64"/>
    </row>
    <row r="835" spans="1:8" ht="24.95" customHeight="1">
      <c r="A835" s="667" t="s">
        <v>112</v>
      </c>
      <c r="B835" s="668"/>
      <c r="C835" s="668"/>
      <c r="D835" s="668"/>
      <c r="E835" s="668"/>
      <c r="F835" s="668"/>
      <c r="G835" s="668"/>
      <c r="H835" s="669"/>
    </row>
    <row r="836" spans="1:8" ht="24.95" customHeight="1">
      <c r="A836" s="667" t="s">
        <v>102</v>
      </c>
      <c r="B836" s="668"/>
      <c r="C836" s="668"/>
      <c r="D836" s="668"/>
      <c r="E836" s="668"/>
      <c r="F836" s="65"/>
      <c r="G836" s="66"/>
      <c r="H836" s="67"/>
    </row>
    <row r="837" spans="1:8" ht="24.95" customHeight="1">
      <c r="A837" s="51" t="s">
        <v>113</v>
      </c>
      <c r="B837" s="68"/>
      <c r="C837" s="47" t="s">
        <v>145</v>
      </c>
      <c r="D837" s="47"/>
      <c r="E837" s="69"/>
      <c r="F837" s="47"/>
      <c r="G837" s="70"/>
      <c r="H837" s="48"/>
    </row>
    <row r="838" spans="1:8" ht="24.95" customHeight="1">
      <c r="A838" s="71" t="s">
        <v>115</v>
      </c>
      <c r="B838" s="72"/>
      <c r="C838" s="73"/>
      <c r="D838" s="73"/>
      <c r="E838" s="74"/>
      <c r="F838" s="73"/>
      <c r="G838" s="63"/>
      <c r="H838" s="64"/>
    </row>
    <row r="839" spans="1:8" ht="24.95" customHeight="1">
      <c r="A839" s="667" t="s">
        <v>116</v>
      </c>
      <c r="B839" s="668"/>
      <c r="C839" s="668"/>
      <c r="D839" s="668"/>
      <c r="E839" s="670"/>
      <c r="F839" s="75"/>
      <c r="G839" s="61" t="s">
        <v>117</v>
      </c>
      <c r="H839" s="76"/>
    </row>
    <row r="840" spans="1:8" ht="24.95" customHeight="1">
      <c r="A840" s="77" t="s">
        <v>118</v>
      </c>
      <c r="B840" s="78" t="s">
        <v>12</v>
      </c>
      <c r="C840" s="78" t="s">
        <v>118</v>
      </c>
      <c r="D840" s="78" t="s">
        <v>12</v>
      </c>
      <c r="E840" s="79"/>
      <c r="F840" s="78" t="s">
        <v>119</v>
      </c>
      <c r="G840" s="61"/>
      <c r="H840" s="80" t="s">
        <v>12</v>
      </c>
    </row>
    <row r="841" spans="1:8" ht="24.95" customHeight="1">
      <c r="A841" s="81" t="s">
        <v>120</v>
      </c>
      <c r="B841" s="78" t="s">
        <v>121</v>
      </c>
      <c r="C841" s="82" t="s">
        <v>122</v>
      </c>
      <c r="D841" s="82" t="s">
        <v>123</v>
      </c>
      <c r="E841" s="79"/>
      <c r="F841" s="82">
        <v>3</v>
      </c>
      <c r="G841" s="83"/>
      <c r="H841" s="84" t="s">
        <v>105</v>
      </c>
    </row>
    <row r="842" spans="1:8" ht="24.95" customHeight="1">
      <c r="A842" s="81" t="s">
        <v>124</v>
      </c>
      <c r="B842" s="78" t="s">
        <v>125</v>
      </c>
      <c r="C842" s="82" t="s">
        <v>126</v>
      </c>
      <c r="D842" s="82" t="s">
        <v>127</v>
      </c>
      <c r="E842" s="79"/>
      <c r="F842" s="82">
        <v>2</v>
      </c>
      <c r="G842" s="83"/>
      <c r="H842" s="84" t="s">
        <v>108</v>
      </c>
    </row>
    <row r="843" spans="1:8" ht="24.95" customHeight="1">
      <c r="A843" s="81" t="s">
        <v>128</v>
      </c>
      <c r="B843" s="78" t="s">
        <v>129</v>
      </c>
      <c r="C843" s="82" t="s">
        <v>130</v>
      </c>
      <c r="D843" s="82" t="s">
        <v>131</v>
      </c>
      <c r="E843" s="79"/>
      <c r="F843" s="82">
        <v>1</v>
      </c>
      <c r="G843" s="83"/>
      <c r="H843" s="84" t="s">
        <v>132</v>
      </c>
    </row>
    <row r="844" spans="1:8" ht="24.95" customHeight="1">
      <c r="A844" s="81" t="s">
        <v>133</v>
      </c>
      <c r="B844" s="78" t="s">
        <v>134</v>
      </c>
      <c r="C844" s="85" t="s">
        <v>135</v>
      </c>
      <c r="D844" s="85" t="s">
        <v>136</v>
      </c>
      <c r="E844" s="86"/>
      <c r="F844" s="87"/>
      <c r="G844" s="88"/>
      <c r="H844" s="89"/>
    </row>
    <row r="845" spans="1:8" ht="75.75" customHeight="1">
      <c r="A845" s="90" t="s">
        <v>137</v>
      </c>
      <c r="B845" s="91"/>
      <c r="C845" s="671" t="s">
        <v>138</v>
      </c>
      <c r="D845" s="672"/>
      <c r="E845" s="673"/>
      <c r="F845" s="92"/>
      <c r="G845" s="93" t="s">
        <v>139</v>
      </c>
      <c r="H845" s="94"/>
    </row>
    <row r="848" spans="1:8" ht="24.95" customHeight="1">
      <c r="A848" s="706" t="s">
        <v>82</v>
      </c>
      <c r="B848" s="707"/>
      <c r="C848" s="707"/>
      <c r="D848" s="707"/>
      <c r="E848" s="707"/>
      <c r="F848" s="707"/>
      <c r="G848" s="707"/>
      <c r="H848" s="708"/>
    </row>
    <row r="849" spans="1:8" ht="24.95" customHeight="1">
      <c r="A849" s="704" t="s">
        <v>42</v>
      </c>
      <c r="B849" s="681"/>
      <c r="C849" s="681"/>
      <c r="D849" s="681"/>
      <c r="E849" s="681"/>
      <c r="F849" s="681"/>
      <c r="G849" s="681"/>
      <c r="H849" s="705"/>
    </row>
    <row r="850" spans="1:8" ht="24.95" customHeight="1">
      <c r="A850" s="704" t="s">
        <v>43</v>
      </c>
      <c r="B850" s="681"/>
      <c r="C850" s="681"/>
      <c r="D850" s="681"/>
      <c r="E850" s="681"/>
      <c r="F850" s="681"/>
      <c r="G850" s="681"/>
      <c r="H850" s="705"/>
    </row>
    <row r="851" spans="1:8" ht="24.95" customHeight="1">
      <c r="A851" s="704" t="s">
        <v>83</v>
      </c>
      <c r="B851" s="681"/>
      <c r="C851" s="681"/>
      <c r="D851" s="681"/>
      <c r="E851" s="681"/>
      <c r="F851" s="681"/>
      <c r="G851" s="681"/>
      <c r="H851" s="705"/>
    </row>
    <row r="852" spans="1:8" ht="24.95" customHeight="1">
      <c r="A852" s="704" t="s">
        <v>84</v>
      </c>
      <c r="B852" s="681"/>
      <c r="C852" s="681"/>
      <c r="D852" s="681"/>
      <c r="E852" s="681"/>
      <c r="F852" s="681"/>
      <c r="G852" s="681"/>
      <c r="H852" s="705"/>
    </row>
    <row r="853" spans="1:8" ht="24.95" customHeight="1">
      <c r="A853" s="30" t="s">
        <v>47</v>
      </c>
      <c r="B853" s="31"/>
      <c r="C853" s="679">
        <v>1</v>
      </c>
      <c r="D853" s="679"/>
      <c r="E853" s="679"/>
      <c r="F853" s="31"/>
      <c r="G853" s="681"/>
      <c r="H853" s="705"/>
    </row>
    <row r="854" spans="1:8" ht="24.95" customHeight="1">
      <c r="A854" s="30" t="s">
        <v>4</v>
      </c>
      <c r="B854" s="31"/>
      <c r="C854" s="679" t="s">
        <v>207</v>
      </c>
      <c r="D854" s="679"/>
      <c r="E854" s="679"/>
      <c r="F854" s="32" t="s">
        <v>85</v>
      </c>
      <c r="G854" s="681">
        <v>19</v>
      </c>
      <c r="H854" s="705"/>
    </row>
    <row r="855" spans="1:8" ht="24.95" customHeight="1">
      <c r="A855" s="30" t="s">
        <v>86</v>
      </c>
      <c r="B855" s="33"/>
      <c r="C855" s="679" t="s">
        <v>208</v>
      </c>
      <c r="D855" s="679"/>
      <c r="E855" s="679"/>
      <c r="F855" s="31"/>
      <c r="G855" s="681"/>
      <c r="H855" s="705"/>
    </row>
    <row r="856" spans="1:8" ht="24.95" customHeight="1">
      <c r="A856" s="30" t="s">
        <v>88</v>
      </c>
      <c r="B856" s="31"/>
      <c r="C856" s="709" t="s">
        <v>209</v>
      </c>
      <c r="D856" s="709"/>
      <c r="E856" s="709"/>
      <c r="F856" s="31" t="s">
        <v>53</v>
      </c>
      <c r="G856" s="710">
        <v>1481</v>
      </c>
      <c r="H856" s="711"/>
    </row>
    <row r="857" spans="1:8" ht="24.95" customHeight="1">
      <c r="A857" s="683" t="s">
        <v>90</v>
      </c>
      <c r="B857" s="684"/>
      <c r="C857" s="684"/>
      <c r="D857" s="684"/>
      <c r="E857" s="684"/>
      <c r="F857" s="684"/>
      <c r="G857" s="684"/>
      <c r="H857" s="685"/>
    </row>
    <row r="858" spans="1:8" ht="24.95" customHeight="1">
      <c r="A858" s="683" t="s">
        <v>62</v>
      </c>
      <c r="B858" s="684"/>
      <c r="C858" s="684"/>
      <c r="D858" s="684"/>
      <c r="E858" s="684"/>
      <c r="F858" s="684"/>
      <c r="G858" s="684"/>
      <c r="H858" s="685"/>
    </row>
    <row r="859" spans="1:8" ht="24.95" customHeight="1">
      <c r="A859" s="674" t="s">
        <v>54</v>
      </c>
      <c r="B859" s="692" t="s">
        <v>55</v>
      </c>
      <c r="C859" s="695" t="s">
        <v>67</v>
      </c>
      <c r="D859" s="695" t="s">
        <v>91</v>
      </c>
      <c r="E859" s="695" t="s">
        <v>69</v>
      </c>
      <c r="F859" s="695" t="s">
        <v>70</v>
      </c>
      <c r="G859" s="698" t="s">
        <v>71</v>
      </c>
      <c r="H859" s="701" t="s">
        <v>12</v>
      </c>
    </row>
    <row r="860" spans="1:8" ht="24.95" customHeight="1">
      <c r="A860" s="677"/>
      <c r="B860" s="712"/>
      <c r="C860" s="714"/>
      <c r="D860" s="714"/>
      <c r="E860" s="714"/>
      <c r="F860" s="714"/>
      <c r="G860" s="716"/>
      <c r="H860" s="718"/>
    </row>
    <row r="861" spans="1:8" ht="24.95" customHeight="1">
      <c r="A861" s="678"/>
      <c r="B861" s="713"/>
      <c r="C861" s="715"/>
      <c r="D861" s="715"/>
      <c r="E861" s="715"/>
      <c r="F861" s="715"/>
      <c r="G861" s="717"/>
      <c r="H861" s="719"/>
    </row>
    <row r="862" spans="1:8" ht="24.95" customHeight="1">
      <c r="A862" s="34">
        <v>1</v>
      </c>
      <c r="B862" s="35" t="s">
        <v>5</v>
      </c>
      <c r="C862" s="36" t="s">
        <v>210</v>
      </c>
      <c r="D862" s="36" t="s">
        <v>211</v>
      </c>
      <c r="E862" s="37" t="s">
        <v>211</v>
      </c>
      <c r="F862" s="36" t="s">
        <v>212</v>
      </c>
      <c r="G862" s="103">
        <f>C862+D862+E862+F862</f>
        <v>41.25</v>
      </c>
      <c r="H862" s="39" t="str">
        <f>IF(G862&gt;=91,"A1",IF(G862&gt;=81,"A2",IF(G862&gt;=71,"B1",IF(G862&gt;=61,"B2",IF(G862&gt;=51,"C1",IF(G862&gt;=41,"C2",IF(G862&gt;=33,"D","E")))))))</f>
        <v>C2</v>
      </c>
    </row>
    <row r="863" spans="1:8" ht="24.95" customHeight="1">
      <c r="A863" s="34">
        <v>2</v>
      </c>
      <c r="B863" s="35" t="s">
        <v>6</v>
      </c>
      <c r="C863" s="40">
        <v>8.5</v>
      </c>
      <c r="D863" s="36" t="s">
        <v>79</v>
      </c>
      <c r="E863" s="37" t="s">
        <v>79</v>
      </c>
      <c r="F863" s="41">
        <v>37</v>
      </c>
      <c r="G863" s="103">
        <f>C863+D863+E863+F863</f>
        <v>55.5</v>
      </c>
      <c r="H863" s="39" t="str">
        <f>IF(G863&gt;=91,"A1",IF(G863&gt;=81,"A2",IF(G863&gt;=71,"B1",IF(G863&gt;=61,"B2",IF(G863&gt;=51,"C1",IF(G863&gt;=41,"C2",IF(G863&gt;=33,"D","E")))))))</f>
        <v>C1</v>
      </c>
    </row>
    <row r="864" spans="1:8" ht="24.95" customHeight="1">
      <c r="A864" s="34">
        <v>3</v>
      </c>
      <c r="B864" s="35" t="s">
        <v>7</v>
      </c>
      <c r="C864" s="41">
        <v>9.5</v>
      </c>
      <c r="D864" s="36" t="s">
        <v>79</v>
      </c>
      <c r="E864" s="37" t="s">
        <v>79</v>
      </c>
      <c r="F864" s="41">
        <v>57</v>
      </c>
      <c r="G864" s="103">
        <f>C864+D864+E864+F864</f>
        <v>76.5</v>
      </c>
      <c r="H864" s="39" t="str">
        <f>IF(G864&gt;=91,"A1",IF(G864&gt;=81,"A2",IF(G864&gt;=71,"B1",IF(G864&gt;=61,"B2",IF(G864&gt;=51,"C1",IF(G864&gt;=41,"C2",IF(G864&gt;=33,"D","E")))))))</f>
        <v>B1</v>
      </c>
    </row>
    <row r="865" spans="1:8" ht="24.95" customHeight="1">
      <c r="A865" s="34">
        <v>4</v>
      </c>
      <c r="B865" s="35" t="s">
        <v>8</v>
      </c>
      <c r="C865" s="41">
        <v>6.75</v>
      </c>
      <c r="D865" s="36" t="s">
        <v>211</v>
      </c>
      <c r="E865" s="37" t="s">
        <v>211</v>
      </c>
      <c r="F865" s="41">
        <v>30</v>
      </c>
      <c r="G865" s="103">
        <f>C865+D865+E865+F865</f>
        <v>44.75</v>
      </c>
      <c r="H865" s="39" t="str">
        <f>IF(G865&gt;=91,"A1",IF(G865&gt;=81,"A2",IF(G865&gt;=71,"B1",IF(G865&gt;=61,"B2",IF(G865&gt;=51,"C1",IF(G865&gt;=41,"C2",IF(G865&gt;=33,"D","E")))))))</f>
        <v>C2</v>
      </c>
    </row>
    <row r="866" spans="1:8" ht="24.95" customHeight="1">
      <c r="A866" s="34">
        <v>5</v>
      </c>
      <c r="B866" s="42" t="s">
        <v>94</v>
      </c>
      <c r="C866" s="41"/>
      <c r="D866" s="36"/>
      <c r="E866" s="37"/>
      <c r="F866" s="41"/>
      <c r="G866" s="103">
        <v>26.5</v>
      </c>
      <c r="H866" s="39"/>
    </row>
    <row r="867" spans="1:8" ht="24.95" customHeight="1">
      <c r="A867" s="34">
        <v>6</v>
      </c>
      <c r="B867" s="43" t="s">
        <v>95</v>
      </c>
      <c r="C867" s="44"/>
      <c r="D867" s="44"/>
      <c r="E867" s="44"/>
      <c r="F867" s="45" t="s">
        <v>213</v>
      </c>
      <c r="G867" s="38"/>
      <c r="H867" s="39"/>
    </row>
    <row r="868" spans="1:8" ht="24.95" customHeight="1">
      <c r="A868" s="34">
        <v>7</v>
      </c>
      <c r="B868" s="43" t="s">
        <v>97</v>
      </c>
      <c r="C868" s="44"/>
      <c r="D868" s="44"/>
      <c r="E868" s="44"/>
      <c r="F868" s="45" t="s">
        <v>156</v>
      </c>
      <c r="G868" s="38"/>
      <c r="H868" s="39"/>
    </row>
    <row r="869" spans="1:8" ht="24.95" customHeight="1">
      <c r="A869" s="46" t="s">
        <v>10</v>
      </c>
      <c r="B869" s="43"/>
      <c r="C869" s="44"/>
      <c r="D869" s="44"/>
      <c r="E869" s="44"/>
      <c r="F869" s="45"/>
      <c r="G869" s="38">
        <f>SUM(G862:G868)</f>
        <v>244.5</v>
      </c>
      <c r="H869" s="39"/>
    </row>
    <row r="870" spans="1:8" ht="24.95" customHeight="1">
      <c r="A870" s="46" t="s">
        <v>98</v>
      </c>
      <c r="B870" s="43"/>
      <c r="C870" s="44"/>
      <c r="D870" s="44"/>
      <c r="E870" s="44"/>
      <c r="F870" s="45"/>
      <c r="G870" s="38">
        <f>(G869/450)*100</f>
        <v>54.333333333333336</v>
      </c>
      <c r="H870" s="39" t="str">
        <f>IF(G870&gt;=91,"A1",IF(G870&gt;=81,"A2",IF(G870&gt;=71,"B1",IF(G870&gt;=61,"B2",IF(G870&gt;=51,"C1",IF(G870&gt;=41,"C2",IF(G870&gt;=33,"D","E")))))))</f>
        <v>C1</v>
      </c>
    </row>
    <row r="871" spans="1:8" ht="24.95" customHeight="1">
      <c r="A871" s="686" t="s">
        <v>180</v>
      </c>
      <c r="B871" s="687"/>
      <c r="C871" s="687"/>
      <c r="D871" s="687"/>
      <c r="E871" s="687"/>
      <c r="F871" s="687"/>
      <c r="G871" s="687"/>
      <c r="H871" s="688"/>
    </row>
    <row r="872" spans="1:8" ht="24.95" customHeight="1">
      <c r="A872" s="689" t="s">
        <v>100</v>
      </c>
      <c r="B872" s="690"/>
      <c r="C872" s="690"/>
      <c r="D872" s="690"/>
      <c r="E872" s="690"/>
      <c r="F872" s="690"/>
      <c r="G872" s="690"/>
      <c r="H872" s="691"/>
    </row>
    <row r="873" spans="1:8" ht="24.95" customHeight="1">
      <c r="A873" s="667" t="s">
        <v>101</v>
      </c>
      <c r="B873" s="668"/>
      <c r="C873" s="668"/>
      <c r="D873" s="668"/>
      <c r="E873" s="668"/>
      <c r="F873" s="668"/>
      <c r="G873" s="668"/>
      <c r="H873" s="669"/>
    </row>
    <row r="874" spans="1:8" ht="24.95" customHeight="1">
      <c r="A874" s="667" t="s">
        <v>102</v>
      </c>
      <c r="B874" s="668"/>
      <c r="C874" s="668"/>
      <c r="D874" s="668"/>
      <c r="E874" s="668"/>
      <c r="F874" s="49"/>
      <c r="G874" s="50" t="s">
        <v>103</v>
      </c>
      <c r="H874" s="48"/>
    </row>
    <row r="875" spans="1:8" ht="24.95" customHeight="1">
      <c r="A875" s="51" t="s">
        <v>104</v>
      </c>
      <c r="B875" s="52"/>
      <c r="C875" s="52"/>
      <c r="D875" s="52"/>
      <c r="E875" s="53"/>
      <c r="F875" s="54"/>
      <c r="G875" s="55" t="s">
        <v>108</v>
      </c>
      <c r="H875" s="56"/>
    </row>
    <row r="876" spans="1:8" ht="24.95" customHeight="1">
      <c r="A876" s="667" t="s">
        <v>106</v>
      </c>
      <c r="B876" s="668"/>
      <c r="C876" s="668"/>
      <c r="D876" s="668"/>
      <c r="E876" s="668"/>
      <c r="F876" s="668"/>
      <c r="G876" s="668"/>
      <c r="H876" s="669"/>
    </row>
    <row r="877" spans="1:8" ht="24.95" customHeight="1">
      <c r="A877" s="667" t="s">
        <v>102</v>
      </c>
      <c r="B877" s="668"/>
      <c r="C877" s="668"/>
      <c r="D877" s="668"/>
      <c r="E877" s="668"/>
      <c r="F877" s="49"/>
      <c r="G877" s="50" t="s">
        <v>103</v>
      </c>
      <c r="H877" s="48"/>
    </row>
    <row r="878" spans="1:8" ht="24.95" customHeight="1">
      <c r="A878" s="57" t="s">
        <v>107</v>
      </c>
      <c r="B878" s="58"/>
      <c r="C878" s="58"/>
      <c r="D878" s="58"/>
      <c r="E878" s="59"/>
      <c r="F878" s="60"/>
      <c r="G878" s="61" t="s">
        <v>105</v>
      </c>
      <c r="H878" s="62"/>
    </row>
    <row r="879" spans="1:8" ht="24.95" customHeight="1">
      <c r="A879" s="57" t="s">
        <v>109</v>
      </c>
      <c r="B879" s="58"/>
      <c r="C879" s="58"/>
      <c r="D879" s="58"/>
      <c r="E879" s="59"/>
      <c r="F879" s="60"/>
      <c r="G879" s="55" t="s">
        <v>105</v>
      </c>
      <c r="H879" s="56"/>
    </row>
    <row r="880" spans="1:8" ht="24.95" customHeight="1">
      <c r="A880" s="57" t="s">
        <v>110</v>
      </c>
      <c r="B880" s="58"/>
      <c r="C880" s="58"/>
      <c r="D880" s="58"/>
      <c r="E880" s="59"/>
      <c r="F880" s="58"/>
      <c r="G880" s="63" t="s">
        <v>108</v>
      </c>
      <c r="H880" s="64"/>
    </row>
    <row r="881" spans="1:8" ht="24.95" customHeight="1">
      <c r="A881" s="57" t="s">
        <v>111</v>
      </c>
      <c r="B881" s="58"/>
      <c r="C881" s="58"/>
      <c r="D881" s="58"/>
      <c r="E881" s="59"/>
      <c r="F881" s="58"/>
      <c r="G881" s="63" t="s">
        <v>105</v>
      </c>
      <c r="H881" s="64"/>
    </row>
    <row r="882" spans="1:8" ht="24.95" customHeight="1">
      <c r="A882" s="667" t="s">
        <v>112</v>
      </c>
      <c r="B882" s="668"/>
      <c r="C882" s="668"/>
      <c r="D882" s="668"/>
      <c r="E882" s="668"/>
      <c r="F882" s="668"/>
      <c r="G882" s="668"/>
      <c r="H882" s="669"/>
    </row>
    <row r="883" spans="1:8" ht="24.95" customHeight="1">
      <c r="A883" s="667" t="s">
        <v>102</v>
      </c>
      <c r="B883" s="668"/>
      <c r="C883" s="668"/>
      <c r="D883" s="668"/>
      <c r="E883" s="668"/>
      <c r="F883" s="65"/>
      <c r="G883" s="66"/>
      <c r="H883" s="67"/>
    </row>
    <row r="884" spans="1:8" ht="24.95" customHeight="1">
      <c r="A884" s="51" t="s">
        <v>113</v>
      </c>
      <c r="B884" s="68"/>
      <c r="C884" s="47" t="s">
        <v>181</v>
      </c>
      <c r="D884" s="47"/>
      <c r="E884" s="69"/>
      <c r="F884" s="47"/>
      <c r="G884" s="70"/>
      <c r="H884" s="48"/>
    </row>
    <row r="885" spans="1:8" ht="24.95" customHeight="1">
      <c r="A885" s="71" t="s">
        <v>115</v>
      </c>
      <c r="B885" s="72"/>
      <c r="C885" s="73"/>
      <c r="D885" s="73"/>
      <c r="E885" s="74"/>
      <c r="F885" s="73"/>
      <c r="G885" s="63"/>
      <c r="H885" s="64"/>
    </row>
    <row r="886" spans="1:8" ht="24.95" customHeight="1">
      <c r="A886" s="667" t="s">
        <v>116</v>
      </c>
      <c r="B886" s="668"/>
      <c r="C886" s="668"/>
      <c r="D886" s="668"/>
      <c r="E886" s="670"/>
      <c r="F886" s="75"/>
      <c r="G886" s="61" t="s">
        <v>117</v>
      </c>
      <c r="H886" s="76"/>
    </row>
    <row r="887" spans="1:8" ht="24.95" customHeight="1">
      <c r="A887" s="77" t="s">
        <v>118</v>
      </c>
      <c r="B887" s="78" t="s">
        <v>12</v>
      </c>
      <c r="C887" s="78" t="s">
        <v>118</v>
      </c>
      <c r="D887" s="78" t="s">
        <v>12</v>
      </c>
      <c r="E887" s="79"/>
      <c r="F887" s="78" t="s">
        <v>119</v>
      </c>
      <c r="G887" s="61"/>
      <c r="H887" s="80" t="s">
        <v>12</v>
      </c>
    </row>
    <row r="888" spans="1:8" ht="24.95" customHeight="1">
      <c r="A888" s="81" t="s">
        <v>120</v>
      </c>
      <c r="B888" s="78" t="s">
        <v>121</v>
      </c>
      <c r="C888" s="82" t="s">
        <v>122</v>
      </c>
      <c r="D888" s="82" t="s">
        <v>123</v>
      </c>
      <c r="E888" s="79"/>
      <c r="F888" s="82">
        <v>3</v>
      </c>
      <c r="G888" s="83"/>
      <c r="H888" s="84" t="s">
        <v>105</v>
      </c>
    </row>
    <row r="889" spans="1:8" ht="24.95" customHeight="1">
      <c r="A889" s="81" t="s">
        <v>124</v>
      </c>
      <c r="B889" s="78" t="s">
        <v>125</v>
      </c>
      <c r="C889" s="82" t="s">
        <v>126</v>
      </c>
      <c r="D889" s="82" t="s">
        <v>127</v>
      </c>
      <c r="E889" s="79"/>
      <c r="F889" s="82">
        <v>2</v>
      </c>
      <c r="G889" s="83"/>
      <c r="H889" s="84" t="s">
        <v>108</v>
      </c>
    </row>
    <row r="890" spans="1:8" ht="24.95" customHeight="1">
      <c r="A890" s="81" t="s">
        <v>128</v>
      </c>
      <c r="B890" s="78" t="s">
        <v>129</v>
      </c>
      <c r="C890" s="82" t="s">
        <v>130</v>
      </c>
      <c r="D890" s="82" t="s">
        <v>131</v>
      </c>
      <c r="E890" s="79"/>
      <c r="F890" s="82">
        <v>1</v>
      </c>
      <c r="G890" s="83"/>
      <c r="H890" s="84" t="s">
        <v>132</v>
      </c>
    </row>
    <row r="891" spans="1:8" ht="24.95" customHeight="1">
      <c r="A891" s="81" t="s">
        <v>133</v>
      </c>
      <c r="B891" s="78" t="s">
        <v>134</v>
      </c>
      <c r="C891" s="85" t="s">
        <v>135</v>
      </c>
      <c r="D891" s="85" t="s">
        <v>136</v>
      </c>
      <c r="E891" s="86"/>
      <c r="F891" s="87"/>
      <c r="G891" s="88"/>
      <c r="H891" s="89"/>
    </row>
    <row r="892" spans="1:8" ht="54.75" customHeight="1">
      <c r="A892" s="90" t="s">
        <v>137</v>
      </c>
      <c r="B892" s="91"/>
      <c r="C892" s="671" t="s">
        <v>138</v>
      </c>
      <c r="D892" s="672"/>
      <c r="E892" s="673"/>
      <c r="F892" s="92"/>
      <c r="G892" s="93" t="s">
        <v>139</v>
      </c>
      <c r="H892" s="94"/>
    </row>
    <row r="895" spans="1:8" ht="24.95" customHeight="1">
      <c r="A895" s="706" t="s">
        <v>82</v>
      </c>
      <c r="B895" s="707"/>
      <c r="C895" s="707"/>
      <c r="D895" s="707"/>
      <c r="E895" s="707"/>
      <c r="F895" s="707"/>
      <c r="G895" s="707"/>
      <c r="H895" s="708"/>
    </row>
    <row r="896" spans="1:8" ht="24.95" customHeight="1">
      <c r="A896" s="704" t="s">
        <v>42</v>
      </c>
      <c r="B896" s="681"/>
      <c r="C896" s="681"/>
      <c r="D896" s="681"/>
      <c r="E896" s="681"/>
      <c r="F896" s="681"/>
      <c r="G896" s="681"/>
      <c r="H896" s="705"/>
    </row>
    <row r="897" spans="1:8" ht="24.95" customHeight="1">
      <c r="A897" s="704" t="s">
        <v>43</v>
      </c>
      <c r="B897" s="681"/>
      <c r="C897" s="681"/>
      <c r="D897" s="681"/>
      <c r="E897" s="681"/>
      <c r="F897" s="681"/>
      <c r="G897" s="681"/>
      <c r="H897" s="705"/>
    </row>
    <row r="898" spans="1:8" ht="24.95" customHeight="1">
      <c r="A898" s="704" t="s">
        <v>83</v>
      </c>
      <c r="B898" s="681"/>
      <c r="C898" s="681"/>
      <c r="D898" s="681"/>
      <c r="E898" s="681"/>
      <c r="F898" s="681"/>
      <c r="G898" s="681"/>
      <c r="H898" s="705"/>
    </row>
    <row r="899" spans="1:8" ht="24.95" customHeight="1">
      <c r="A899" s="704" t="s">
        <v>84</v>
      </c>
      <c r="B899" s="681"/>
      <c r="C899" s="681"/>
      <c r="D899" s="681"/>
      <c r="E899" s="681"/>
      <c r="F899" s="681"/>
      <c r="G899" s="681"/>
      <c r="H899" s="705"/>
    </row>
    <row r="900" spans="1:8" ht="24.95" customHeight="1">
      <c r="A900" s="30" t="s">
        <v>47</v>
      </c>
      <c r="B900" s="31"/>
      <c r="C900" s="679">
        <v>1</v>
      </c>
      <c r="D900" s="680"/>
      <c r="E900" s="680"/>
      <c r="F900" s="31"/>
      <c r="G900" s="681"/>
      <c r="H900" s="682"/>
    </row>
    <row r="901" spans="1:8" ht="24.95" customHeight="1">
      <c r="A901" s="30" t="s">
        <v>4</v>
      </c>
      <c r="B901" s="31"/>
      <c r="C901" s="679" t="s">
        <v>34</v>
      </c>
      <c r="D901" s="680"/>
      <c r="E901" s="680"/>
      <c r="F901" s="32" t="s">
        <v>85</v>
      </c>
      <c r="G901" s="681">
        <v>20</v>
      </c>
      <c r="H901" s="682"/>
    </row>
    <row r="902" spans="1:8" ht="24.95" customHeight="1">
      <c r="A902" s="30" t="s">
        <v>86</v>
      </c>
      <c r="B902" s="33"/>
      <c r="C902" s="679" t="s">
        <v>214</v>
      </c>
      <c r="D902" s="680"/>
      <c r="E902" s="680"/>
      <c r="F902" s="31"/>
      <c r="G902" s="681"/>
      <c r="H902" s="682"/>
    </row>
    <row r="903" spans="1:8" ht="24.95" customHeight="1">
      <c r="A903" s="30" t="s">
        <v>88</v>
      </c>
      <c r="B903" s="31"/>
      <c r="C903" s="679" t="s">
        <v>215</v>
      </c>
      <c r="D903" s="680"/>
      <c r="E903" s="680"/>
      <c r="F903" s="31" t="s">
        <v>53</v>
      </c>
      <c r="G903" s="681">
        <v>1567</v>
      </c>
      <c r="H903" s="682"/>
    </row>
    <row r="904" spans="1:8" ht="24.95" customHeight="1">
      <c r="A904" s="683" t="s">
        <v>90</v>
      </c>
      <c r="B904" s="684"/>
      <c r="C904" s="684"/>
      <c r="D904" s="684"/>
      <c r="E904" s="684"/>
      <c r="F904" s="684"/>
      <c r="G904" s="684"/>
      <c r="H904" s="685"/>
    </row>
    <row r="905" spans="1:8" ht="24.95" customHeight="1">
      <c r="A905" s="683" t="s">
        <v>62</v>
      </c>
      <c r="B905" s="684"/>
      <c r="C905" s="684"/>
      <c r="D905" s="684"/>
      <c r="E905" s="684"/>
      <c r="F905" s="684"/>
      <c r="G905" s="684"/>
      <c r="H905" s="685"/>
    </row>
    <row r="906" spans="1:8" ht="24.95" customHeight="1">
      <c r="A906" s="674" t="s">
        <v>54</v>
      </c>
      <c r="B906" s="692" t="s">
        <v>55</v>
      </c>
      <c r="C906" s="695" t="s">
        <v>67</v>
      </c>
      <c r="D906" s="695" t="s">
        <v>91</v>
      </c>
      <c r="E906" s="695" t="s">
        <v>69</v>
      </c>
      <c r="F906" s="695" t="s">
        <v>70</v>
      </c>
      <c r="G906" s="698" t="s">
        <v>71</v>
      </c>
      <c r="H906" s="701" t="s">
        <v>12</v>
      </c>
    </row>
    <row r="907" spans="1:8" ht="24.95" customHeight="1">
      <c r="A907" s="675"/>
      <c r="B907" s="693"/>
      <c r="C907" s="696"/>
      <c r="D907" s="696"/>
      <c r="E907" s="696"/>
      <c r="F907" s="696"/>
      <c r="G907" s="699"/>
      <c r="H907" s="702"/>
    </row>
    <row r="908" spans="1:8" ht="24.95" customHeight="1">
      <c r="A908" s="676"/>
      <c r="B908" s="694"/>
      <c r="C908" s="697"/>
      <c r="D908" s="697"/>
      <c r="E908" s="697"/>
      <c r="F908" s="697"/>
      <c r="G908" s="700"/>
      <c r="H908" s="703"/>
    </row>
    <row r="909" spans="1:8" ht="24.95" customHeight="1">
      <c r="A909" s="34">
        <v>1</v>
      </c>
      <c r="B909" s="35" t="s">
        <v>5</v>
      </c>
      <c r="C909" s="36">
        <v>8</v>
      </c>
      <c r="D909" s="36">
        <v>4</v>
      </c>
      <c r="E909" s="37">
        <v>4</v>
      </c>
      <c r="F909" s="36">
        <v>51</v>
      </c>
      <c r="G909" s="103">
        <v>67</v>
      </c>
      <c r="H909" s="39" t="str">
        <f>IF(G909&gt;=91,"A1",IF(G909&gt;=81,"A2",IF(G909&gt;=71,"B1",IF(G909&gt;=61,"B2",IF(G909&gt;=51,"C1",IF(G909&gt;=41,"C2",IF(G909&gt;=33,"D","E")))))))</f>
        <v>B2</v>
      </c>
    </row>
    <row r="910" spans="1:8" ht="24.95" customHeight="1">
      <c r="A910" s="34">
        <v>2</v>
      </c>
      <c r="B910" s="35" t="s">
        <v>6</v>
      </c>
      <c r="C910" s="40">
        <v>8.75</v>
      </c>
      <c r="D910" s="36">
        <v>4</v>
      </c>
      <c r="E910" s="37">
        <v>4</v>
      </c>
      <c r="F910" s="41">
        <v>44</v>
      </c>
      <c r="G910" s="103">
        <v>60.75</v>
      </c>
      <c r="H910" s="39" t="str">
        <f>IF(G910&gt;=91,"A1",IF(G910&gt;=81,"A2",IF(G910&gt;=71,"B1",IF(G910&gt;=61,"B2",IF(G910&gt;=51,"C1",IF(G910&gt;=41,"C2",IF(G910&gt;=33,"D","E")))))))</f>
        <v>C1</v>
      </c>
    </row>
    <row r="911" spans="1:8" ht="24.95" customHeight="1">
      <c r="A911" s="34">
        <v>3</v>
      </c>
      <c r="B911" s="35" t="s">
        <v>7</v>
      </c>
      <c r="C911" s="41">
        <v>9.75</v>
      </c>
      <c r="D911" s="36">
        <v>4</v>
      </c>
      <c r="E911" s="37">
        <v>4</v>
      </c>
      <c r="F911" s="41">
        <v>76</v>
      </c>
      <c r="G911" s="103">
        <v>93.75</v>
      </c>
      <c r="H911" s="39" t="str">
        <f>IF(G911&gt;=91,"A1",IF(G911&gt;=81,"A2",IF(G911&gt;=71,"B1",IF(G911&gt;=61,"B2",IF(G911&gt;=51,"C1",IF(G911&gt;=41,"C2",IF(G911&gt;=33,"D","E")))))))</f>
        <v>A1</v>
      </c>
    </row>
    <row r="912" spans="1:8" ht="24.95" customHeight="1">
      <c r="A912" s="34">
        <v>4</v>
      </c>
      <c r="B912" s="35" t="s">
        <v>8</v>
      </c>
      <c r="C912" s="41">
        <v>8</v>
      </c>
      <c r="D912" s="36">
        <v>4</v>
      </c>
      <c r="E912" s="37">
        <v>4</v>
      </c>
      <c r="F912" s="41">
        <v>67</v>
      </c>
      <c r="G912" s="103">
        <v>83</v>
      </c>
      <c r="H912" s="39" t="str">
        <f>IF(G912&gt;=91,"A1",IF(G912&gt;=81,"A2",IF(G912&gt;=71,"B1",IF(G912&gt;=61,"B2",IF(G912&gt;=51,"C1",IF(G912&gt;=41,"C2",IF(G912&gt;=33,"D","E")))))))</f>
        <v>A2</v>
      </c>
    </row>
    <row r="913" spans="1:8" ht="24.95" customHeight="1">
      <c r="A913" s="34">
        <v>5</v>
      </c>
      <c r="B913" s="42" t="s">
        <v>94</v>
      </c>
      <c r="C913" s="41"/>
      <c r="D913" s="36"/>
      <c r="E913" s="37"/>
      <c r="F913" s="41"/>
      <c r="G913" s="103">
        <v>40</v>
      </c>
      <c r="H913" s="39"/>
    </row>
    <row r="914" spans="1:8" ht="24.95" customHeight="1">
      <c r="A914" s="34">
        <v>6</v>
      </c>
      <c r="B914" s="43" t="s">
        <v>95</v>
      </c>
      <c r="C914" s="44"/>
      <c r="D914" s="44"/>
      <c r="E914" s="44"/>
      <c r="F914" s="45" t="s">
        <v>144</v>
      </c>
      <c r="G914" s="38"/>
      <c r="H914" s="39"/>
    </row>
    <row r="915" spans="1:8" ht="24.95" customHeight="1">
      <c r="A915" s="34">
        <v>7</v>
      </c>
      <c r="B915" s="43" t="s">
        <v>97</v>
      </c>
      <c r="C915" s="44"/>
      <c r="D915" s="44"/>
      <c r="E915" s="44"/>
      <c r="F915" s="45" t="s">
        <v>144</v>
      </c>
      <c r="G915" s="38"/>
      <c r="H915" s="39"/>
    </row>
    <row r="916" spans="1:8" ht="24.95" customHeight="1">
      <c r="A916" s="46" t="s">
        <v>10</v>
      </c>
      <c r="B916" s="43"/>
      <c r="C916" s="44"/>
      <c r="D916" s="44"/>
      <c r="E916" s="44"/>
      <c r="F916" s="45"/>
      <c r="G916" s="38">
        <f>SUM(G909:G915)</f>
        <v>344.5</v>
      </c>
      <c r="H916" s="39"/>
    </row>
    <row r="917" spans="1:8" ht="24.95" customHeight="1">
      <c r="A917" s="46" t="s">
        <v>98</v>
      </c>
      <c r="B917" s="43"/>
      <c r="C917" s="44"/>
      <c r="D917" s="44"/>
      <c r="E917" s="44"/>
      <c r="F917" s="45"/>
      <c r="G917" s="38">
        <f>(G916/450)*100</f>
        <v>76.555555555555557</v>
      </c>
      <c r="H917" s="39" t="str">
        <f>IF(G917&gt;=91,"A1",IF(G917&gt;=81,"A2",IF(G917&gt;=71,"B1",IF(G917&gt;=61,"B2",IF(G917&gt;=51,"C1",IF(G917&gt;=41,"C2",IF(G917&gt;=33,"D","E")))))))</f>
        <v>B1</v>
      </c>
    </row>
    <row r="918" spans="1:8" ht="24.95" customHeight="1">
      <c r="A918" s="686" t="s">
        <v>216</v>
      </c>
      <c r="B918" s="687"/>
      <c r="C918" s="687"/>
      <c r="D918" s="687"/>
      <c r="E918" s="687"/>
      <c r="F918" s="687"/>
      <c r="G918" s="687"/>
      <c r="H918" s="688"/>
    </row>
    <row r="919" spans="1:8" ht="24.95" customHeight="1">
      <c r="A919" s="689" t="s">
        <v>100</v>
      </c>
      <c r="B919" s="690"/>
      <c r="C919" s="690"/>
      <c r="D919" s="690"/>
      <c r="E919" s="690"/>
      <c r="F919" s="690"/>
      <c r="G919" s="690"/>
      <c r="H919" s="691"/>
    </row>
    <row r="920" spans="1:8" ht="24.95" customHeight="1">
      <c r="A920" s="667" t="s">
        <v>101</v>
      </c>
      <c r="B920" s="668"/>
      <c r="C920" s="668"/>
      <c r="D920" s="668"/>
      <c r="E920" s="668"/>
      <c r="F920" s="668"/>
      <c r="G920" s="668"/>
      <c r="H920" s="669"/>
    </row>
    <row r="921" spans="1:8" ht="24.95" customHeight="1">
      <c r="A921" s="667" t="s">
        <v>102</v>
      </c>
      <c r="B921" s="668"/>
      <c r="C921" s="668"/>
      <c r="D921" s="668"/>
      <c r="E921" s="668"/>
      <c r="F921" s="49"/>
      <c r="G921" s="50" t="s">
        <v>103</v>
      </c>
      <c r="H921" s="48"/>
    </row>
    <row r="922" spans="1:8" ht="24.95" customHeight="1">
      <c r="A922" s="51" t="s">
        <v>104</v>
      </c>
      <c r="B922" s="52"/>
      <c r="C922" s="52"/>
      <c r="D922" s="52"/>
      <c r="E922" s="53"/>
      <c r="F922" s="54"/>
      <c r="G922" s="55" t="s">
        <v>105</v>
      </c>
      <c r="H922" s="56"/>
    </row>
    <row r="923" spans="1:8" ht="24.95" customHeight="1">
      <c r="A923" s="667" t="s">
        <v>106</v>
      </c>
      <c r="B923" s="668"/>
      <c r="C923" s="668"/>
      <c r="D923" s="668"/>
      <c r="E923" s="668"/>
      <c r="F923" s="668"/>
      <c r="G923" s="668"/>
      <c r="H923" s="669"/>
    </row>
    <row r="924" spans="1:8" ht="24.95" customHeight="1">
      <c r="A924" s="667" t="s">
        <v>102</v>
      </c>
      <c r="B924" s="668"/>
      <c r="C924" s="668"/>
      <c r="D924" s="668"/>
      <c r="E924" s="668"/>
      <c r="F924" s="49"/>
      <c r="G924" s="50" t="s">
        <v>103</v>
      </c>
      <c r="H924" s="48"/>
    </row>
    <row r="925" spans="1:8" ht="24.95" customHeight="1">
      <c r="A925" s="57" t="s">
        <v>107</v>
      </c>
      <c r="B925" s="58"/>
      <c r="C925" s="58"/>
      <c r="D925" s="58"/>
      <c r="E925" s="59"/>
      <c r="F925" s="60"/>
      <c r="G925" s="61" t="s">
        <v>105</v>
      </c>
      <c r="H925" s="62"/>
    </row>
    <row r="926" spans="1:8" ht="24.95" customHeight="1">
      <c r="A926" s="57" t="s">
        <v>109</v>
      </c>
      <c r="B926" s="58"/>
      <c r="C926" s="58"/>
      <c r="D926" s="58"/>
      <c r="E926" s="59"/>
      <c r="F926" s="60"/>
      <c r="G926" s="55" t="s">
        <v>105</v>
      </c>
      <c r="H926" s="56"/>
    </row>
    <row r="927" spans="1:8" ht="24.95" customHeight="1">
      <c r="A927" s="57" t="s">
        <v>110</v>
      </c>
      <c r="B927" s="58"/>
      <c r="C927" s="58"/>
      <c r="D927" s="58"/>
      <c r="E927" s="59"/>
      <c r="F927" s="58"/>
      <c r="G927" s="63" t="s">
        <v>108</v>
      </c>
      <c r="H927" s="64"/>
    </row>
    <row r="928" spans="1:8" ht="24.95" customHeight="1">
      <c r="A928" s="57" t="s">
        <v>111</v>
      </c>
      <c r="B928" s="58"/>
      <c r="C928" s="58"/>
      <c r="D928" s="58"/>
      <c r="E928" s="59"/>
      <c r="F928" s="58"/>
      <c r="G928" s="63" t="s">
        <v>105</v>
      </c>
      <c r="H928" s="64"/>
    </row>
    <row r="929" spans="1:8" ht="24.95" customHeight="1">
      <c r="A929" s="667" t="s">
        <v>112</v>
      </c>
      <c r="B929" s="668"/>
      <c r="C929" s="668"/>
      <c r="D929" s="668"/>
      <c r="E929" s="668"/>
      <c r="F929" s="668"/>
      <c r="G929" s="668"/>
      <c r="H929" s="669"/>
    </row>
    <row r="930" spans="1:8" ht="24.95" customHeight="1">
      <c r="A930" s="667" t="s">
        <v>102</v>
      </c>
      <c r="B930" s="668"/>
      <c r="C930" s="668"/>
      <c r="D930" s="668"/>
      <c r="E930" s="668"/>
      <c r="F930" s="65"/>
      <c r="G930" s="66"/>
      <c r="H930" s="67"/>
    </row>
    <row r="931" spans="1:8" ht="24.95" customHeight="1">
      <c r="A931" s="51" t="s">
        <v>113</v>
      </c>
      <c r="B931" s="68"/>
      <c r="C931" s="47" t="s">
        <v>217</v>
      </c>
      <c r="D931" s="47"/>
      <c r="E931" s="69"/>
      <c r="F931" s="47"/>
      <c r="G931" s="70"/>
      <c r="H931" s="48"/>
    </row>
    <row r="932" spans="1:8" ht="24.95" customHeight="1">
      <c r="A932" s="71" t="s">
        <v>115</v>
      </c>
      <c r="B932" s="72"/>
      <c r="C932" s="73"/>
      <c r="D932" s="73"/>
      <c r="E932" s="74"/>
      <c r="F932" s="73"/>
      <c r="G932" s="63"/>
      <c r="H932" s="64"/>
    </row>
    <row r="933" spans="1:8" ht="24.95" customHeight="1">
      <c r="A933" s="667" t="s">
        <v>116</v>
      </c>
      <c r="B933" s="668"/>
      <c r="C933" s="668"/>
      <c r="D933" s="668"/>
      <c r="E933" s="670"/>
      <c r="F933" s="75"/>
      <c r="G933" s="61" t="s">
        <v>117</v>
      </c>
      <c r="H933" s="76"/>
    </row>
    <row r="934" spans="1:8" ht="24.95" customHeight="1">
      <c r="A934" s="77" t="s">
        <v>118</v>
      </c>
      <c r="B934" s="78" t="s">
        <v>12</v>
      </c>
      <c r="C934" s="78" t="s">
        <v>118</v>
      </c>
      <c r="D934" s="78" t="s">
        <v>12</v>
      </c>
      <c r="E934" s="79"/>
      <c r="F934" s="78" t="s">
        <v>119</v>
      </c>
      <c r="G934" s="61"/>
      <c r="H934" s="80" t="s">
        <v>12</v>
      </c>
    </row>
    <row r="935" spans="1:8" ht="24.95" customHeight="1">
      <c r="A935" s="81" t="s">
        <v>120</v>
      </c>
      <c r="B935" s="78" t="s">
        <v>121</v>
      </c>
      <c r="C935" s="82" t="s">
        <v>122</v>
      </c>
      <c r="D935" s="82" t="s">
        <v>123</v>
      </c>
      <c r="E935" s="79"/>
      <c r="F935" s="82">
        <v>3</v>
      </c>
      <c r="G935" s="83"/>
      <c r="H935" s="84" t="s">
        <v>105</v>
      </c>
    </row>
    <row r="936" spans="1:8" ht="24.95" customHeight="1">
      <c r="A936" s="81" t="s">
        <v>124</v>
      </c>
      <c r="B936" s="78" t="s">
        <v>125</v>
      </c>
      <c r="C936" s="82" t="s">
        <v>126</v>
      </c>
      <c r="D936" s="82" t="s">
        <v>127</v>
      </c>
      <c r="E936" s="79"/>
      <c r="F936" s="82">
        <v>2</v>
      </c>
      <c r="G936" s="83"/>
      <c r="H936" s="84" t="s">
        <v>108</v>
      </c>
    </row>
    <row r="937" spans="1:8" ht="24.95" customHeight="1">
      <c r="A937" s="81" t="s">
        <v>128</v>
      </c>
      <c r="B937" s="78" t="s">
        <v>129</v>
      </c>
      <c r="C937" s="82" t="s">
        <v>130</v>
      </c>
      <c r="D937" s="82" t="s">
        <v>131</v>
      </c>
      <c r="E937" s="79"/>
      <c r="F937" s="82">
        <v>1</v>
      </c>
      <c r="G937" s="83"/>
      <c r="H937" s="84" t="s">
        <v>132</v>
      </c>
    </row>
    <row r="938" spans="1:8" ht="24.95" customHeight="1">
      <c r="A938" s="81" t="s">
        <v>133</v>
      </c>
      <c r="B938" s="78" t="s">
        <v>134</v>
      </c>
      <c r="C938" s="85" t="s">
        <v>135</v>
      </c>
      <c r="D938" s="85" t="s">
        <v>136</v>
      </c>
      <c r="E938" s="86"/>
      <c r="F938" s="87"/>
      <c r="G938" s="88"/>
      <c r="H938" s="89"/>
    </row>
    <row r="939" spans="1:8" ht="78.599999999999994" customHeight="1">
      <c r="A939" s="90" t="s">
        <v>137</v>
      </c>
      <c r="B939" s="91"/>
      <c r="C939" s="671" t="s">
        <v>138</v>
      </c>
      <c r="D939" s="672"/>
      <c r="E939" s="673"/>
      <c r="F939" s="92"/>
      <c r="G939" s="93" t="s">
        <v>139</v>
      </c>
      <c r="H939" s="94"/>
    </row>
    <row r="943" spans="1:8" ht="24.95" customHeight="1">
      <c r="A943" s="706" t="s">
        <v>82</v>
      </c>
      <c r="B943" s="707"/>
      <c r="C943" s="707"/>
      <c r="D943" s="707"/>
      <c r="E943" s="707"/>
      <c r="F943" s="707"/>
      <c r="G943" s="707"/>
      <c r="H943" s="708"/>
    </row>
    <row r="944" spans="1:8" ht="24.95" customHeight="1">
      <c r="A944" s="704" t="s">
        <v>42</v>
      </c>
      <c r="B944" s="681"/>
      <c r="C944" s="681"/>
      <c r="D944" s="681"/>
      <c r="E944" s="681"/>
      <c r="F944" s="681"/>
      <c r="G944" s="681"/>
      <c r="H944" s="705"/>
    </row>
    <row r="945" spans="1:8" ht="24.95" customHeight="1">
      <c r="A945" s="704" t="s">
        <v>43</v>
      </c>
      <c r="B945" s="681"/>
      <c r="C945" s="681"/>
      <c r="D945" s="681"/>
      <c r="E945" s="681"/>
      <c r="F945" s="681"/>
      <c r="G945" s="681"/>
      <c r="H945" s="705"/>
    </row>
    <row r="946" spans="1:8" ht="24.95" customHeight="1">
      <c r="A946" s="704" t="s">
        <v>83</v>
      </c>
      <c r="B946" s="681"/>
      <c r="C946" s="681"/>
      <c r="D946" s="681"/>
      <c r="E946" s="681"/>
      <c r="F946" s="681"/>
      <c r="G946" s="681"/>
      <c r="H946" s="705"/>
    </row>
    <row r="947" spans="1:8" ht="24.95" customHeight="1">
      <c r="A947" s="704" t="s">
        <v>84</v>
      </c>
      <c r="B947" s="681"/>
      <c r="C947" s="681"/>
      <c r="D947" s="681"/>
      <c r="E947" s="681"/>
      <c r="F947" s="681"/>
      <c r="G947" s="681"/>
      <c r="H947" s="705"/>
    </row>
    <row r="948" spans="1:8" ht="24.95" customHeight="1">
      <c r="A948" s="30" t="s">
        <v>47</v>
      </c>
      <c r="B948" s="31"/>
      <c r="C948" s="679">
        <v>1</v>
      </c>
      <c r="D948" s="680"/>
      <c r="E948" s="680"/>
      <c r="F948" s="31"/>
      <c r="G948" s="681"/>
      <c r="H948" s="682"/>
    </row>
    <row r="949" spans="1:8" ht="24.95" customHeight="1">
      <c r="A949" s="30" t="s">
        <v>4</v>
      </c>
      <c r="B949" s="31"/>
      <c r="C949" s="679" t="s">
        <v>35</v>
      </c>
      <c r="D949" s="680"/>
      <c r="E949" s="680"/>
      <c r="F949" s="32" t="s">
        <v>85</v>
      </c>
      <c r="G949" s="681">
        <v>21</v>
      </c>
      <c r="H949" s="682"/>
    </row>
    <row r="950" spans="1:8" ht="24.95" customHeight="1">
      <c r="A950" s="30" t="s">
        <v>86</v>
      </c>
      <c r="B950" s="33"/>
      <c r="C950" s="679" t="s">
        <v>218</v>
      </c>
      <c r="D950" s="680"/>
      <c r="E950" s="680"/>
      <c r="F950" s="31"/>
      <c r="G950" s="681"/>
      <c r="H950" s="682"/>
    </row>
    <row r="951" spans="1:8" ht="24.95" customHeight="1">
      <c r="A951" s="30" t="s">
        <v>88</v>
      </c>
      <c r="B951" s="31"/>
      <c r="C951" s="679" t="s">
        <v>219</v>
      </c>
      <c r="D951" s="680"/>
      <c r="E951" s="680"/>
      <c r="F951" s="31" t="s">
        <v>53</v>
      </c>
      <c r="G951" s="681">
        <v>1527</v>
      </c>
      <c r="H951" s="682"/>
    </row>
    <row r="952" spans="1:8" ht="24.95" customHeight="1">
      <c r="A952" s="683" t="s">
        <v>90</v>
      </c>
      <c r="B952" s="684"/>
      <c r="C952" s="684"/>
      <c r="D952" s="684"/>
      <c r="E952" s="684"/>
      <c r="F952" s="684"/>
      <c r="G952" s="684"/>
      <c r="H952" s="685"/>
    </row>
    <row r="953" spans="1:8" ht="24.95" customHeight="1">
      <c r="A953" s="683" t="s">
        <v>62</v>
      </c>
      <c r="B953" s="684"/>
      <c r="C953" s="684"/>
      <c r="D953" s="684"/>
      <c r="E953" s="684"/>
      <c r="F953" s="684"/>
      <c r="G953" s="684"/>
      <c r="H953" s="685"/>
    </row>
    <row r="954" spans="1:8" ht="24.95" customHeight="1">
      <c r="A954" s="674" t="s">
        <v>54</v>
      </c>
      <c r="B954" s="692" t="s">
        <v>55</v>
      </c>
      <c r="C954" s="695" t="s">
        <v>67</v>
      </c>
      <c r="D954" s="695" t="s">
        <v>91</v>
      </c>
      <c r="E954" s="695" t="s">
        <v>69</v>
      </c>
      <c r="F954" s="695" t="s">
        <v>70</v>
      </c>
      <c r="G954" s="698" t="s">
        <v>71</v>
      </c>
      <c r="H954" s="701" t="s">
        <v>12</v>
      </c>
    </row>
    <row r="955" spans="1:8" ht="24.95" customHeight="1">
      <c r="A955" s="675"/>
      <c r="B955" s="693"/>
      <c r="C955" s="696"/>
      <c r="D955" s="696"/>
      <c r="E955" s="696"/>
      <c r="F955" s="696"/>
      <c r="G955" s="699"/>
      <c r="H955" s="702"/>
    </row>
    <row r="956" spans="1:8" ht="24.95" customHeight="1">
      <c r="A956" s="676"/>
      <c r="B956" s="694"/>
      <c r="C956" s="697"/>
      <c r="D956" s="697"/>
      <c r="E956" s="697"/>
      <c r="F956" s="697"/>
      <c r="G956" s="700"/>
      <c r="H956" s="703"/>
    </row>
    <row r="957" spans="1:8" ht="24.95" customHeight="1">
      <c r="A957" s="34">
        <v>1</v>
      </c>
      <c r="B957" s="35" t="s">
        <v>5</v>
      </c>
      <c r="C957" s="36" t="s">
        <v>184</v>
      </c>
      <c r="D957" s="36" t="s">
        <v>79</v>
      </c>
      <c r="E957" s="37" t="s">
        <v>79</v>
      </c>
      <c r="F957" s="36" t="s">
        <v>143</v>
      </c>
      <c r="G957" s="38">
        <f>C957+D957+E957+F957</f>
        <v>97.25</v>
      </c>
      <c r="H957" s="39" t="str">
        <f>IF(G957&gt;=91,"A1",IF(G957&gt;=81,"A2",IF(G957&gt;=71,"B1",IF(G957&gt;=61,"B2",IF(G957&gt;=51,"C1",IF(G957&gt;=41,"C2",IF(G957&gt;=33,"D","E")))))))</f>
        <v>A1</v>
      </c>
    </row>
    <row r="958" spans="1:8" ht="24.95" customHeight="1">
      <c r="A958" s="34">
        <v>2</v>
      </c>
      <c r="B958" s="35" t="s">
        <v>6</v>
      </c>
      <c r="C958" s="40">
        <v>9.75</v>
      </c>
      <c r="D958" s="36" t="s">
        <v>79</v>
      </c>
      <c r="E958" s="37" t="s">
        <v>79</v>
      </c>
      <c r="F958" s="41">
        <v>72</v>
      </c>
      <c r="G958" s="38">
        <f>C958+D958+E958+F958</f>
        <v>91.75</v>
      </c>
      <c r="H958" s="39" t="str">
        <f>IF(G958&gt;=91,"A1",IF(G958&gt;=81,"A2",IF(G958&gt;=71,"B1",IF(G958&gt;=61,"B2",IF(G958&gt;=51,"C1",IF(G958&gt;=41,"C2",IF(G958&gt;=33,"D","E")))))))</f>
        <v>A1</v>
      </c>
    </row>
    <row r="959" spans="1:8" ht="24.95" customHeight="1">
      <c r="A959" s="34">
        <v>3</v>
      </c>
      <c r="B959" s="35" t="s">
        <v>7</v>
      </c>
      <c r="C959" s="41">
        <v>9.75</v>
      </c>
      <c r="D959" s="36" t="s">
        <v>79</v>
      </c>
      <c r="E959" s="37" t="s">
        <v>79</v>
      </c>
      <c r="F959" s="41">
        <v>78</v>
      </c>
      <c r="G959" s="38">
        <f>C959+D959+E959+F959</f>
        <v>97.75</v>
      </c>
      <c r="H959" s="39" t="str">
        <f>IF(G959&gt;=91,"A1",IF(G959&gt;=81,"A2",IF(G959&gt;=71,"B1",IF(G959&gt;=61,"B2",IF(G959&gt;=51,"C1",IF(G959&gt;=41,"C2",IF(G959&gt;=33,"D","E")))))))</f>
        <v>A1</v>
      </c>
    </row>
    <row r="960" spans="1:8" ht="24.95" customHeight="1">
      <c r="A960" s="34">
        <v>4</v>
      </c>
      <c r="B960" s="35" t="s">
        <v>8</v>
      </c>
      <c r="C960" s="41">
        <v>9.25</v>
      </c>
      <c r="D960" s="36" t="s">
        <v>79</v>
      </c>
      <c r="E960" s="37" t="s">
        <v>79</v>
      </c>
      <c r="F960" s="41">
        <v>77</v>
      </c>
      <c r="G960" s="38">
        <f>C960+D960+E960+F960</f>
        <v>96.25</v>
      </c>
      <c r="H960" s="39" t="str">
        <f>IF(G960&gt;=91,"A1",IF(G960&gt;=81,"A2",IF(G960&gt;=71,"B1",IF(G960&gt;=61,"B2",IF(G960&gt;=51,"C1",IF(G960&gt;=41,"C2",IF(G960&gt;=33,"D","E")))))))</f>
        <v>A1</v>
      </c>
    </row>
    <row r="961" spans="1:8" ht="24.95" customHeight="1">
      <c r="A961" s="34">
        <v>5</v>
      </c>
      <c r="B961" s="42" t="s">
        <v>94</v>
      </c>
      <c r="C961" s="41"/>
      <c r="D961" s="36"/>
      <c r="E961" s="37"/>
      <c r="F961" s="41">
        <v>49</v>
      </c>
      <c r="G961" s="38">
        <f>C961+D961+E961+F961</f>
        <v>49</v>
      </c>
      <c r="H961" s="39"/>
    </row>
    <row r="962" spans="1:8" ht="24.95" customHeight="1">
      <c r="A962" s="34">
        <v>6</v>
      </c>
      <c r="B962" s="43" t="s">
        <v>95</v>
      </c>
      <c r="C962" s="44"/>
      <c r="D962" s="44"/>
      <c r="E962" s="44"/>
      <c r="F962" s="45" t="s">
        <v>144</v>
      </c>
      <c r="G962" s="38"/>
      <c r="H962" s="39"/>
    </row>
    <row r="963" spans="1:8" ht="24.95" customHeight="1">
      <c r="A963" s="34">
        <v>7</v>
      </c>
      <c r="B963" s="43" t="s">
        <v>97</v>
      </c>
      <c r="C963" s="44"/>
      <c r="D963" s="44"/>
      <c r="E963" s="44"/>
      <c r="F963" s="45" t="s">
        <v>144</v>
      </c>
      <c r="G963" s="38"/>
      <c r="H963" s="39"/>
    </row>
    <row r="964" spans="1:8" ht="24.95" customHeight="1">
      <c r="A964" s="46" t="s">
        <v>10</v>
      </c>
      <c r="B964" s="43"/>
      <c r="C964" s="44"/>
      <c r="D964" s="44"/>
      <c r="E964" s="44"/>
      <c r="F964" s="45"/>
      <c r="G964" s="38">
        <f>SUM(G957:G963)</f>
        <v>432</v>
      </c>
      <c r="H964" s="39"/>
    </row>
    <row r="965" spans="1:8" ht="24.95" customHeight="1">
      <c r="A965" s="46" t="s">
        <v>98</v>
      </c>
      <c r="B965" s="43"/>
      <c r="C965" s="44"/>
      <c r="D965" s="44"/>
      <c r="E965" s="44"/>
      <c r="F965" s="45"/>
      <c r="G965" s="38">
        <f>(G964/450)*100</f>
        <v>96</v>
      </c>
      <c r="H965" s="39" t="str">
        <f>IF(G965&gt;=91,"A1",IF(G965&gt;=81,"A2",IF(G965&gt;=71,"B1",IF(G965&gt;=61,"B2",IF(G965&gt;=51,"C1",IF(G965&gt;=41,"C2",IF(G965&gt;=33,"D","E")))))))</f>
        <v>A1</v>
      </c>
    </row>
    <row r="966" spans="1:8" ht="24.95" customHeight="1">
      <c r="A966" s="686" t="s">
        <v>99</v>
      </c>
      <c r="B966" s="687"/>
      <c r="C966" s="687"/>
      <c r="D966" s="687"/>
      <c r="E966" s="687"/>
      <c r="F966" s="687"/>
      <c r="G966" s="687"/>
      <c r="H966" s="688"/>
    </row>
    <row r="967" spans="1:8" ht="24.95" customHeight="1">
      <c r="A967" s="689" t="s">
        <v>100</v>
      </c>
      <c r="B967" s="690"/>
      <c r="C967" s="690"/>
      <c r="D967" s="690"/>
      <c r="E967" s="690"/>
      <c r="F967" s="690"/>
      <c r="G967" s="690"/>
      <c r="H967" s="691"/>
    </row>
    <row r="968" spans="1:8" ht="24.95" customHeight="1">
      <c r="A968" s="667" t="s">
        <v>101</v>
      </c>
      <c r="B968" s="668"/>
      <c r="C968" s="668"/>
      <c r="D968" s="668"/>
      <c r="E968" s="668"/>
      <c r="F968" s="668"/>
      <c r="G968" s="668"/>
      <c r="H968" s="669"/>
    </row>
    <row r="969" spans="1:8" ht="24.95" customHeight="1">
      <c r="A969" s="667" t="s">
        <v>102</v>
      </c>
      <c r="B969" s="668"/>
      <c r="C969" s="668"/>
      <c r="D969" s="668"/>
      <c r="E969" s="668"/>
      <c r="F969" s="49"/>
      <c r="G969" s="50" t="s">
        <v>103</v>
      </c>
      <c r="H969" s="48"/>
    </row>
    <row r="970" spans="1:8" ht="24.95" customHeight="1">
      <c r="A970" s="51" t="s">
        <v>104</v>
      </c>
      <c r="B970" s="52"/>
      <c r="C970" s="52"/>
      <c r="D970" s="52"/>
      <c r="E970" s="53"/>
      <c r="F970" s="54"/>
      <c r="G970" s="55" t="s">
        <v>105</v>
      </c>
      <c r="H970" s="56"/>
    </row>
    <row r="971" spans="1:8" ht="24.95" customHeight="1">
      <c r="A971" s="667" t="s">
        <v>106</v>
      </c>
      <c r="B971" s="668"/>
      <c r="C971" s="668"/>
      <c r="D971" s="668"/>
      <c r="E971" s="668"/>
      <c r="F971" s="668"/>
      <c r="G971" s="668"/>
      <c r="H971" s="669"/>
    </row>
    <row r="972" spans="1:8" ht="24.95" customHeight="1">
      <c r="A972" s="667" t="s">
        <v>102</v>
      </c>
      <c r="B972" s="668"/>
      <c r="C972" s="668"/>
      <c r="D972" s="668"/>
      <c r="E972" s="668"/>
      <c r="F972" s="49"/>
      <c r="G972" s="50" t="s">
        <v>103</v>
      </c>
      <c r="H972" s="48"/>
    </row>
    <row r="973" spans="1:8" ht="24.95" customHeight="1">
      <c r="A973" s="57" t="s">
        <v>107</v>
      </c>
      <c r="B973" s="58"/>
      <c r="C973" s="58"/>
      <c r="D973" s="58"/>
      <c r="E973" s="59"/>
      <c r="F973" s="60"/>
      <c r="G973" s="61" t="s">
        <v>108</v>
      </c>
      <c r="H973" s="62"/>
    </row>
    <row r="974" spans="1:8" ht="24.95" customHeight="1">
      <c r="A974" s="57" t="s">
        <v>109</v>
      </c>
      <c r="B974" s="58"/>
      <c r="C974" s="58"/>
      <c r="D974" s="58"/>
      <c r="E974" s="59"/>
      <c r="F974" s="60"/>
      <c r="G974" s="55" t="s">
        <v>105</v>
      </c>
      <c r="H974" s="56"/>
    </row>
    <row r="975" spans="1:8" ht="24.95" customHeight="1">
      <c r="A975" s="57" t="s">
        <v>110</v>
      </c>
      <c r="B975" s="58"/>
      <c r="C975" s="58"/>
      <c r="D975" s="58"/>
      <c r="E975" s="59"/>
      <c r="F975" s="58"/>
      <c r="G975" s="63" t="s">
        <v>105</v>
      </c>
      <c r="H975" s="64"/>
    </row>
    <row r="976" spans="1:8" ht="24.95" customHeight="1">
      <c r="A976" s="57" t="s">
        <v>111</v>
      </c>
      <c r="B976" s="58"/>
      <c r="C976" s="58"/>
      <c r="D976" s="58"/>
      <c r="E976" s="59"/>
      <c r="F976" s="58"/>
      <c r="G976" s="63" t="s">
        <v>105</v>
      </c>
      <c r="H976" s="64"/>
    </row>
    <row r="977" spans="1:8" ht="24.95" customHeight="1">
      <c r="A977" s="667" t="s">
        <v>112</v>
      </c>
      <c r="B977" s="668"/>
      <c r="C977" s="668"/>
      <c r="D977" s="668"/>
      <c r="E977" s="668"/>
      <c r="F977" s="668"/>
      <c r="G977" s="668"/>
      <c r="H977" s="669"/>
    </row>
    <row r="978" spans="1:8" ht="24.95" customHeight="1">
      <c r="A978" s="667" t="s">
        <v>102</v>
      </c>
      <c r="B978" s="668"/>
      <c r="C978" s="668"/>
      <c r="D978" s="668"/>
      <c r="E978" s="668"/>
      <c r="F978" s="65"/>
      <c r="G978" s="66"/>
      <c r="H978" s="67"/>
    </row>
    <row r="979" spans="1:8" ht="24.95" customHeight="1">
      <c r="A979" s="51" t="s">
        <v>113</v>
      </c>
      <c r="B979" s="68"/>
      <c r="C979" s="47" t="s">
        <v>152</v>
      </c>
      <c r="D979" s="47"/>
      <c r="E979" s="69"/>
      <c r="F979" s="47"/>
      <c r="G979" s="70"/>
      <c r="H979" s="48"/>
    </row>
    <row r="980" spans="1:8" ht="24.95" customHeight="1">
      <c r="A980" s="71" t="s">
        <v>115</v>
      </c>
      <c r="B980" s="72"/>
      <c r="C980" s="73"/>
      <c r="D980" s="73"/>
      <c r="E980" s="74"/>
      <c r="F980" s="73"/>
      <c r="G980" s="63"/>
      <c r="H980" s="64"/>
    </row>
    <row r="981" spans="1:8" ht="24.95" customHeight="1">
      <c r="A981" s="667" t="s">
        <v>116</v>
      </c>
      <c r="B981" s="668"/>
      <c r="C981" s="668"/>
      <c r="D981" s="668"/>
      <c r="E981" s="670"/>
      <c r="F981" s="75"/>
      <c r="G981" s="61" t="s">
        <v>117</v>
      </c>
      <c r="H981" s="76"/>
    </row>
    <row r="982" spans="1:8" ht="24.95" customHeight="1">
      <c r="A982" s="77" t="s">
        <v>118</v>
      </c>
      <c r="B982" s="78" t="s">
        <v>12</v>
      </c>
      <c r="C982" s="78" t="s">
        <v>118</v>
      </c>
      <c r="D982" s="78" t="s">
        <v>12</v>
      </c>
      <c r="E982" s="79"/>
      <c r="F982" s="78" t="s">
        <v>119</v>
      </c>
      <c r="G982" s="61"/>
      <c r="H982" s="80" t="s">
        <v>12</v>
      </c>
    </row>
    <row r="983" spans="1:8" ht="24.95" customHeight="1">
      <c r="A983" s="81" t="s">
        <v>120</v>
      </c>
      <c r="B983" s="78" t="s">
        <v>121</v>
      </c>
      <c r="C983" s="82" t="s">
        <v>122</v>
      </c>
      <c r="D983" s="82" t="s">
        <v>123</v>
      </c>
      <c r="E983" s="79"/>
      <c r="F983" s="82">
        <v>3</v>
      </c>
      <c r="G983" s="83"/>
      <c r="H983" s="84" t="s">
        <v>105</v>
      </c>
    </row>
    <row r="984" spans="1:8" ht="24.95" customHeight="1">
      <c r="A984" s="81" t="s">
        <v>124</v>
      </c>
      <c r="B984" s="78" t="s">
        <v>125</v>
      </c>
      <c r="C984" s="82" t="s">
        <v>126</v>
      </c>
      <c r="D984" s="82" t="s">
        <v>127</v>
      </c>
      <c r="E984" s="79"/>
      <c r="F984" s="82">
        <v>2</v>
      </c>
      <c r="G984" s="83"/>
      <c r="H984" s="84" t="s">
        <v>108</v>
      </c>
    </row>
    <row r="985" spans="1:8" ht="24.95" customHeight="1">
      <c r="A985" s="81" t="s">
        <v>128</v>
      </c>
      <c r="B985" s="78" t="s">
        <v>129</v>
      </c>
      <c r="C985" s="82" t="s">
        <v>130</v>
      </c>
      <c r="D985" s="82" t="s">
        <v>131</v>
      </c>
      <c r="E985" s="79"/>
      <c r="F985" s="82">
        <v>1</v>
      </c>
      <c r="G985" s="83"/>
      <c r="H985" s="84" t="s">
        <v>132</v>
      </c>
    </row>
    <row r="986" spans="1:8" ht="24.95" customHeight="1">
      <c r="A986" s="81" t="s">
        <v>133</v>
      </c>
      <c r="B986" s="78" t="s">
        <v>134</v>
      </c>
      <c r="C986" s="85" t="s">
        <v>135</v>
      </c>
      <c r="D986" s="85" t="s">
        <v>136</v>
      </c>
      <c r="E986" s="86"/>
      <c r="F986" s="87"/>
      <c r="G986" s="88"/>
      <c r="H986" s="89"/>
    </row>
    <row r="987" spans="1:8" ht="85.9" customHeight="1">
      <c r="A987" s="90" t="s">
        <v>137</v>
      </c>
      <c r="B987" s="91"/>
      <c r="C987" s="671" t="s">
        <v>138</v>
      </c>
      <c r="D987" s="672"/>
      <c r="E987" s="673"/>
      <c r="F987" s="92"/>
      <c r="G987" s="93" t="s">
        <v>139</v>
      </c>
      <c r="H987" s="94"/>
    </row>
    <row r="990" spans="1:8" ht="24.95" customHeight="1">
      <c r="A990" s="706" t="s">
        <v>82</v>
      </c>
      <c r="B990" s="707"/>
      <c r="C990" s="707"/>
      <c r="D990" s="707"/>
      <c r="E990" s="707"/>
      <c r="F990" s="707"/>
      <c r="G990" s="707"/>
      <c r="H990" s="708"/>
    </row>
    <row r="991" spans="1:8" ht="24.95" customHeight="1">
      <c r="A991" s="704" t="s">
        <v>42</v>
      </c>
      <c r="B991" s="681"/>
      <c r="C991" s="681"/>
      <c r="D991" s="681"/>
      <c r="E991" s="681"/>
      <c r="F991" s="681"/>
      <c r="G991" s="681"/>
      <c r="H991" s="705"/>
    </row>
    <row r="992" spans="1:8" ht="24.95" customHeight="1">
      <c r="A992" s="704" t="s">
        <v>43</v>
      </c>
      <c r="B992" s="681"/>
      <c r="C992" s="681"/>
      <c r="D992" s="681"/>
      <c r="E992" s="681"/>
      <c r="F992" s="681"/>
      <c r="G992" s="681"/>
      <c r="H992" s="705"/>
    </row>
    <row r="993" spans="1:8" ht="24.95" customHeight="1">
      <c r="A993" s="704" t="s">
        <v>83</v>
      </c>
      <c r="B993" s="681"/>
      <c r="C993" s="681"/>
      <c r="D993" s="681"/>
      <c r="E993" s="681"/>
      <c r="F993" s="681"/>
      <c r="G993" s="681"/>
      <c r="H993" s="705"/>
    </row>
    <row r="994" spans="1:8" ht="24.95" customHeight="1">
      <c r="A994" s="704" t="s">
        <v>84</v>
      </c>
      <c r="B994" s="681"/>
      <c r="C994" s="681"/>
      <c r="D994" s="681"/>
      <c r="E994" s="681"/>
      <c r="F994" s="681"/>
      <c r="G994" s="681"/>
      <c r="H994" s="705"/>
    </row>
    <row r="995" spans="1:8" ht="24.95" customHeight="1">
      <c r="A995" s="30" t="s">
        <v>47</v>
      </c>
      <c r="B995" s="31"/>
      <c r="C995" s="679">
        <v>1</v>
      </c>
      <c r="D995" s="680"/>
      <c r="E995" s="680"/>
      <c r="F995" s="31"/>
      <c r="G995" s="681"/>
      <c r="H995" s="682"/>
    </row>
    <row r="996" spans="1:8" ht="24.95" customHeight="1">
      <c r="A996" s="30" t="s">
        <v>4</v>
      </c>
      <c r="B996" s="31"/>
      <c r="C996" s="679" t="s">
        <v>36</v>
      </c>
      <c r="D996" s="680"/>
      <c r="E996" s="680"/>
      <c r="F996" s="32" t="s">
        <v>85</v>
      </c>
      <c r="G996" s="681">
        <v>22</v>
      </c>
      <c r="H996" s="682"/>
    </row>
    <row r="997" spans="1:8" ht="24.95" customHeight="1">
      <c r="A997" s="30" t="s">
        <v>86</v>
      </c>
      <c r="B997" s="33"/>
      <c r="C997" s="679" t="s">
        <v>220</v>
      </c>
      <c r="D997" s="679"/>
      <c r="E997" s="679"/>
      <c r="F997" s="31"/>
      <c r="G997" s="681"/>
      <c r="H997" s="682"/>
    </row>
    <row r="998" spans="1:8" ht="24.95" customHeight="1">
      <c r="A998" s="30" t="s">
        <v>88</v>
      </c>
      <c r="B998" s="31"/>
      <c r="C998" s="679" t="s">
        <v>221</v>
      </c>
      <c r="D998" s="680"/>
      <c r="E998" s="680"/>
      <c r="F998" s="31" t="s">
        <v>53</v>
      </c>
      <c r="G998" s="681">
        <v>1443</v>
      </c>
      <c r="H998" s="682"/>
    </row>
    <row r="999" spans="1:8" ht="24.95" customHeight="1">
      <c r="A999" s="683" t="s">
        <v>90</v>
      </c>
      <c r="B999" s="684"/>
      <c r="C999" s="684"/>
      <c r="D999" s="684"/>
      <c r="E999" s="684"/>
      <c r="F999" s="684"/>
      <c r="G999" s="684"/>
      <c r="H999" s="685"/>
    </row>
    <row r="1000" spans="1:8" ht="24.95" customHeight="1">
      <c r="A1000" s="683" t="s">
        <v>62</v>
      </c>
      <c r="B1000" s="684"/>
      <c r="C1000" s="684"/>
      <c r="D1000" s="684"/>
      <c r="E1000" s="684"/>
      <c r="F1000" s="684"/>
      <c r="G1000" s="684"/>
      <c r="H1000" s="685"/>
    </row>
    <row r="1001" spans="1:8" ht="24.95" customHeight="1">
      <c r="A1001" s="674" t="s">
        <v>54</v>
      </c>
      <c r="B1001" s="692" t="s">
        <v>55</v>
      </c>
      <c r="C1001" s="695" t="s">
        <v>67</v>
      </c>
      <c r="D1001" s="695" t="s">
        <v>91</v>
      </c>
      <c r="E1001" s="695" t="s">
        <v>69</v>
      </c>
      <c r="F1001" s="695" t="s">
        <v>70</v>
      </c>
      <c r="G1001" s="698" t="s">
        <v>71</v>
      </c>
      <c r="H1001" s="701" t="s">
        <v>12</v>
      </c>
    </row>
    <row r="1002" spans="1:8" ht="24.95" customHeight="1">
      <c r="A1002" s="675"/>
      <c r="B1002" s="693"/>
      <c r="C1002" s="696"/>
      <c r="D1002" s="696"/>
      <c r="E1002" s="696"/>
      <c r="F1002" s="696"/>
      <c r="G1002" s="699"/>
      <c r="H1002" s="702"/>
    </row>
    <row r="1003" spans="1:8" ht="24.95" customHeight="1">
      <c r="A1003" s="676"/>
      <c r="B1003" s="694"/>
      <c r="C1003" s="697"/>
      <c r="D1003" s="697"/>
      <c r="E1003" s="697"/>
      <c r="F1003" s="697"/>
      <c r="G1003" s="700"/>
      <c r="H1003" s="703"/>
    </row>
    <row r="1004" spans="1:8" ht="24.95" customHeight="1">
      <c r="A1004" s="34">
        <v>1</v>
      </c>
      <c r="B1004" s="35" t="s">
        <v>5</v>
      </c>
      <c r="C1004" s="36">
        <v>8</v>
      </c>
      <c r="D1004" s="36">
        <v>5</v>
      </c>
      <c r="E1004" s="37">
        <v>5</v>
      </c>
      <c r="F1004" s="36">
        <v>76</v>
      </c>
      <c r="G1004" s="103">
        <v>94</v>
      </c>
      <c r="H1004" s="39" t="str">
        <f>IF(G1004&gt;=91,"A1",IF(G1004&gt;=81,"A2",IF(G1004&gt;=71,"B1",IF(G1004&gt;=61,"B2",IF(G1004&gt;=51,"C1",IF(G1004&gt;=41,"C2",IF(G1004&gt;=33,"D","E")))))))</f>
        <v>A1</v>
      </c>
    </row>
    <row r="1005" spans="1:8" ht="24.95" customHeight="1">
      <c r="A1005" s="34">
        <v>2</v>
      </c>
      <c r="B1005" s="35" t="s">
        <v>6</v>
      </c>
      <c r="C1005" s="40">
        <v>9.75</v>
      </c>
      <c r="D1005" s="36">
        <v>5</v>
      </c>
      <c r="E1005" s="37">
        <v>5</v>
      </c>
      <c r="F1005" s="41">
        <v>74</v>
      </c>
      <c r="G1005" s="103">
        <v>93.75</v>
      </c>
      <c r="H1005" s="39" t="str">
        <f>IF(G1005&gt;=91,"A1",IF(G1005&gt;=81,"A2",IF(G1005&gt;=71,"B1",IF(G1005&gt;=61,"B2",IF(G1005&gt;=51,"C1",IF(G1005&gt;=41,"C2",IF(G1005&gt;=33,"D","E")))))))</f>
        <v>A1</v>
      </c>
    </row>
    <row r="1006" spans="1:8" ht="24.95" customHeight="1">
      <c r="A1006" s="34">
        <v>3</v>
      </c>
      <c r="B1006" s="35" t="s">
        <v>7</v>
      </c>
      <c r="C1006" s="41">
        <v>10</v>
      </c>
      <c r="D1006" s="36">
        <v>5</v>
      </c>
      <c r="E1006" s="37">
        <v>5</v>
      </c>
      <c r="F1006" s="41">
        <v>77</v>
      </c>
      <c r="G1006" s="103">
        <v>97</v>
      </c>
      <c r="H1006" s="39" t="str">
        <f>IF(G1006&gt;=91,"A1",IF(G1006&gt;=81,"A2",IF(G1006&gt;=71,"B1",IF(G1006&gt;=61,"B2",IF(G1006&gt;=51,"C1",IF(G1006&gt;=41,"C2",IF(G1006&gt;=33,"D","E")))))))</f>
        <v>A1</v>
      </c>
    </row>
    <row r="1007" spans="1:8" ht="24.95" customHeight="1">
      <c r="A1007" s="34">
        <v>4</v>
      </c>
      <c r="B1007" s="35" t="s">
        <v>8</v>
      </c>
      <c r="C1007" s="41">
        <v>10</v>
      </c>
      <c r="D1007" s="36">
        <v>5</v>
      </c>
      <c r="E1007" s="37">
        <v>5</v>
      </c>
      <c r="F1007" s="41">
        <v>75</v>
      </c>
      <c r="G1007" s="103">
        <v>95</v>
      </c>
      <c r="H1007" s="39" t="str">
        <f>IF(G1007&gt;=91,"A1",IF(G1007&gt;=81,"A2",IF(G1007&gt;=71,"B1",IF(G1007&gt;=61,"B2",IF(G1007&gt;=51,"C1",IF(G1007&gt;=41,"C2",IF(G1007&gt;=33,"D","E")))))))</f>
        <v>A1</v>
      </c>
    </row>
    <row r="1008" spans="1:8" ht="24.95" customHeight="1">
      <c r="A1008" s="34">
        <v>5</v>
      </c>
      <c r="B1008" s="42" t="s">
        <v>94</v>
      </c>
      <c r="C1008" s="41"/>
      <c r="D1008" s="36"/>
      <c r="E1008" s="37"/>
      <c r="F1008" s="41"/>
      <c r="G1008" s="103">
        <v>46</v>
      </c>
      <c r="H1008" s="39"/>
    </row>
    <row r="1009" spans="1:8" ht="24.95" customHeight="1">
      <c r="A1009" s="34">
        <v>6</v>
      </c>
      <c r="B1009" s="43" t="s">
        <v>95</v>
      </c>
      <c r="C1009" s="44"/>
      <c r="D1009" s="44"/>
      <c r="E1009" s="44"/>
      <c r="F1009" s="45" t="s">
        <v>144</v>
      </c>
      <c r="G1009" s="38"/>
      <c r="H1009" s="39"/>
    </row>
    <row r="1010" spans="1:8" ht="24.95" customHeight="1">
      <c r="A1010" s="34">
        <v>7</v>
      </c>
      <c r="B1010" s="43" t="s">
        <v>97</v>
      </c>
      <c r="C1010" s="44"/>
      <c r="D1010" s="44"/>
      <c r="E1010" s="44"/>
      <c r="F1010" s="45" t="s">
        <v>96</v>
      </c>
      <c r="G1010" s="38"/>
      <c r="H1010" s="39"/>
    </row>
    <row r="1011" spans="1:8" ht="24.95" customHeight="1">
      <c r="A1011" s="46" t="s">
        <v>10</v>
      </c>
      <c r="B1011" s="43"/>
      <c r="C1011" s="44"/>
      <c r="D1011" s="44"/>
      <c r="E1011" s="44"/>
      <c r="F1011" s="45"/>
      <c r="G1011" s="38">
        <f>SUM(G1004:G1010)</f>
        <v>425.75</v>
      </c>
      <c r="H1011" s="39"/>
    </row>
    <row r="1012" spans="1:8" ht="24.95" customHeight="1">
      <c r="A1012" s="46" t="s">
        <v>98</v>
      </c>
      <c r="B1012" s="43"/>
      <c r="C1012" s="44"/>
      <c r="D1012" s="44"/>
      <c r="E1012" s="44"/>
      <c r="F1012" s="45"/>
      <c r="G1012" s="38">
        <f>(G1011/450)*100</f>
        <v>94.611111111111114</v>
      </c>
      <c r="H1012" s="39" t="str">
        <f>IF(G1012&gt;=91,"A1",IF(G1012&gt;=81,"A2",IF(G1012&gt;=71,"B1",IF(G1012&gt;=61,"B2",IF(G1012&gt;=51,"C1",IF(G1012&gt;=41,"C2",IF(G1012&gt;=33,"D","E")))))))</f>
        <v>A1</v>
      </c>
    </row>
    <row r="1013" spans="1:8" ht="24.95" customHeight="1">
      <c r="A1013" s="686" t="s">
        <v>99</v>
      </c>
      <c r="B1013" s="687"/>
      <c r="C1013" s="687"/>
      <c r="D1013" s="687"/>
      <c r="E1013" s="687"/>
      <c r="F1013" s="687"/>
      <c r="G1013" s="687"/>
      <c r="H1013" s="688"/>
    </row>
    <row r="1014" spans="1:8" ht="24.95" customHeight="1">
      <c r="A1014" s="689" t="s">
        <v>100</v>
      </c>
      <c r="B1014" s="690"/>
      <c r="C1014" s="690"/>
      <c r="D1014" s="690"/>
      <c r="E1014" s="690"/>
      <c r="F1014" s="690"/>
      <c r="G1014" s="690"/>
      <c r="H1014" s="691"/>
    </row>
    <row r="1015" spans="1:8" ht="24.95" customHeight="1">
      <c r="A1015" s="667" t="s">
        <v>101</v>
      </c>
      <c r="B1015" s="668"/>
      <c r="C1015" s="668"/>
      <c r="D1015" s="668"/>
      <c r="E1015" s="668"/>
      <c r="F1015" s="668"/>
      <c r="G1015" s="668"/>
      <c r="H1015" s="669"/>
    </row>
    <row r="1016" spans="1:8" ht="24.95" customHeight="1">
      <c r="A1016" s="667" t="s">
        <v>102</v>
      </c>
      <c r="B1016" s="668"/>
      <c r="C1016" s="668"/>
      <c r="D1016" s="668"/>
      <c r="E1016" s="668"/>
      <c r="F1016" s="49"/>
      <c r="G1016" s="50" t="s">
        <v>103</v>
      </c>
      <c r="H1016" s="48"/>
    </row>
    <row r="1017" spans="1:8" ht="24.95" customHeight="1">
      <c r="A1017" s="51" t="s">
        <v>104</v>
      </c>
      <c r="B1017" s="52"/>
      <c r="C1017" s="52"/>
      <c r="D1017" s="52"/>
      <c r="E1017" s="53"/>
      <c r="F1017" s="54"/>
      <c r="G1017" s="55" t="s">
        <v>105</v>
      </c>
      <c r="H1017" s="56"/>
    </row>
    <row r="1018" spans="1:8" ht="24.95" customHeight="1">
      <c r="A1018" s="667" t="s">
        <v>106</v>
      </c>
      <c r="B1018" s="668"/>
      <c r="C1018" s="668"/>
      <c r="D1018" s="668"/>
      <c r="E1018" s="668"/>
      <c r="F1018" s="668"/>
      <c r="G1018" s="668"/>
      <c r="H1018" s="669"/>
    </row>
    <row r="1019" spans="1:8" ht="24.95" customHeight="1">
      <c r="A1019" s="667" t="s">
        <v>102</v>
      </c>
      <c r="B1019" s="668"/>
      <c r="C1019" s="668"/>
      <c r="D1019" s="668"/>
      <c r="E1019" s="668"/>
      <c r="F1019" s="49"/>
      <c r="G1019" s="50" t="s">
        <v>103</v>
      </c>
      <c r="H1019" s="48"/>
    </row>
    <row r="1020" spans="1:8" ht="24.95" customHeight="1">
      <c r="A1020" s="57" t="s">
        <v>107</v>
      </c>
      <c r="B1020" s="58"/>
      <c r="C1020" s="58"/>
      <c r="D1020" s="58"/>
      <c r="E1020" s="59"/>
      <c r="F1020" s="60"/>
      <c r="G1020" s="61" t="s">
        <v>108</v>
      </c>
      <c r="H1020" s="62"/>
    </row>
    <row r="1021" spans="1:8" ht="24.95" customHeight="1">
      <c r="A1021" s="57" t="s">
        <v>109</v>
      </c>
      <c r="B1021" s="58"/>
      <c r="C1021" s="58"/>
      <c r="D1021" s="58"/>
      <c r="E1021" s="59"/>
      <c r="F1021" s="60"/>
      <c r="G1021" s="55" t="s">
        <v>105</v>
      </c>
      <c r="H1021" s="56"/>
    </row>
    <row r="1022" spans="1:8" ht="24.95" customHeight="1">
      <c r="A1022" s="57" t="s">
        <v>110</v>
      </c>
      <c r="B1022" s="58"/>
      <c r="C1022" s="58"/>
      <c r="D1022" s="58"/>
      <c r="E1022" s="59"/>
      <c r="F1022" s="58"/>
      <c r="G1022" s="63" t="s">
        <v>105</v>
      </c>
      <c r="H1022" s="64"/>
    </row>
    <row r="1023" spans="1:8" ht="24.95" customHeight="1">
      <c r="A1023" s="57" t="s">
        <v>111</v>
      </c>
      <c r="B1023" s="58"/>
      <c r="C1023" s="58"/>
      <c r="D1023" s="58"/>
      <c r="E1023" s="59"/>
      <c r="F1023" s="58"/>
      <c r="G1023" s="63" t="s">
        <v>105</v>
      </c>
      <c r="H1023" s="64"/>
    </row>
    <row r="1024" spans="1:8" ht="24.95" customHeight="1">
      <c r="A1024" s="667" t="s">
        <v>112</v>
      </c>
      <c r="B1024" s="668"/>
      <c r="C1024" s="668"/>
      <c r="D1024" s="668"/>
      <c r="E1024" s="668"/>
      <c r="F1024" s="668"/>
      <c r="G1024" s="668"/>
      <c r="H1024" s="669"/>
    </row>
    <row r="1025" spans="1:8" ht="24.95" customHeight="1">
      <c r="A1025" s="667" t="s">
        <v>102</v>
      </c>
      <c r="B1025" s="668"/>
      <c r="C1025" s="668"/>
      <c r="D1025" s="668"/>
      <c r="E1025" s="668"/>
      <c r="F1025" s="65"/>
      <c r="G1025" s="66"/>
      <c r="H1025" s="67"/>
    </row>
    <row r="1026" spans="1:8" ht="24.95" customHeight="1">
      <c r="A1026" s="51" t="s">
        <v>113</v>
      </c>
      <c r="B1026" s="68"/>
      <c r="C1026" s="47" t="s">
        <v>222</v>
      </c>
      <c r="D1026" s="47"/>
      <c r="E1026" s="69"/>
      <c r="F1026" s="47"/>
      <c r="G1026" s="70"/>
      <c r="H1026" s="48"/>
    </row>
    <row r="1027" spans="1:8" ht="24.95" customHeight="1">
      <c r="A1027" s="71" t="s">
        <v>115</v>
      </c>
      <c r="B1027" s="72"/>
      <c r="C1027" s="73"/>
      <c r="D1027" s="73"/>
      <c r="E1027" s="74"/>
      <c r="F1027" s="73"/>
      <c r="G1027" s="63"/>
      <c r="H1027" s="64"/>
    </row>
    <row r="1028" spans="1:8" ht="24.95" customHeight="1">
      <c r="A1028" s="667" t="s">
        <v>116</v>
      </c>
      <c r="B1028" s="668"/>
      <c r="C1028" s="668"/>
      <c r="D1028" s="668"/>
      <c r="E1028" s="670"/>
      <c r="F1028" s="75"/>
      <c r="G1028" s="61" t="s">
        <v>117</v>
      </c>
      <c r="H1028" s="76"/>
    </row>
    <row r="1029" spans="1:8" ht="24.95" customHeight="1">
      <c r="A1029" s="77" t="s">
        <v>118</v>
      </c>
      <c r="B1029" s="78" t="s">
        <v>12</v>
      </c>
      <c r="C1029" s="78" t="s">
        <v>118</v>
      </c>
      <c r="D1029" s="78" t="s">
        <v>12</v>
      </c>
      <c r="E1029" s="79"/>
      <c r="F1029" s="78" t="s">
        <v>119</v>
      </c>
      <c r="G1029" s="61"/>
      <c r="H1029" s="80" t="s">
        <v>12</v>
      </c>
    </row>
    <row r="1030" spans="1:8" ht="24.95" customHeight="1">
      <c r="A1030" s="81" t="s">
        <v>120</v>
      </c>
      <c r="B1030" s="78" t="s">
        <v>121</v>
      </c>
      <c r="C1030" s="82" t="s">
        <v>122</v>
      </c>
      <c r="D1030" s="82" t="s">
        <v>123</v>
      </c>
      <c r="E1030" s="79"/>
      <c r="F1030" s="82">
        <v>3</v>
      </c>
      <c r="G1030" s="83"/>
      <c r="H1030" s="84" t="s">
        <v>105</v>
      </c>
    </row>
    <row r="1031" spans="1:8" ht="24.95" customHeight="1">
      <c r="A1031" s="81" t="s">
        <v>124</v>
      </c>
      <c r="B1031" s="78" t="s">
        <v>125</v>
      </c>
      <c r="C1031" s="82" t="s">
        <v>126</v>
      </c>
      <c r="D1031" s="82" t="s">
        <v>127</v>
      </c>
      <c r="E1031" s="79"/>
      <c r="F1031" s="82">
        <v>2</v>
      </c>
      <c r="G1031" s="83"/>
      <c r="H1031" s="84" t="s">
        <v>108</v>
      </c>
    </row>
    <row r="1032" spans="1:8" ht="24.95" customHeight="1">
      <c r="A1032" s="81" t="s">
        <v>128</v>
      </c>
      <c r="B1032" s="78" t="s">
        <v>129</v>
      </c>
      <c r="C1032" s="82" t="s">
        <v>130</v>
      </c>
      <c r="D1032" s="82" t="s">
        <v>131</v>
      </c>
      <c r="E1032" s="79"/>
      <c r="F1032" s="82">
        <v>1</v>
      </c>
      <c r="G1032" s="83"/>
      <c r="H1032" s="84" t="s">
        <v>132</v>
      </c>
    </row>
    <row r="1033" spans="1:8" ht="24.95" customHeight="1">
      <c r="A1033" s="81" t="s">
        <v>133</v>
      </c>
      <c r="B1033" s="78" t="s">
        <v>134</v>
      </c>
      <c r="C1033" s="85" t="s">
        <v>135</v>
      </c>
      <c r="D1033" s="85" t="s">
        <v>136</v>
      </c>
      <c r="E1033" s="86"/>
      <c r="F1033" s="87"/>
      <c r="G1033" s="88"/>
      <c r="H1033" s="89"/>
    </row>
    <row r="1034" spans="1:8" ht="59.25" customHeight="1">
      <c r="A1034" s="90" t="s">
        <v>137</v>
      </c>
      <c r="B1034" s="91"/>
      <c r="C1034" s="671" t="s">
        <v>138</v>
      </c>
      <c r="D1034" s="672"/>
      <c r="E1034" s="673"/>
      <c r="F1034" s="92"/>
      <c r="G1034" s="93" t="s">
        <v>139</v>
      </c>
      <c r="H1034" s="94"/>
    </row>
    <row r="1037" spans="1:8" ht="24.95" customHeight="1">
      <c r="A1037" s="706" t="s">
        <v>82</v>
      </c>
      <c r="B1037" s="707"/>
      <c r="C1037" s="707"/>
      <c r="D1037" s="707"/>
      <c r="E1037" s="707"/>
      <c r="F1037" s="707"/>
      <c r="G1037" s="707"/>
      <c r="H1037" s="708"/>
    </row>
    <row r="1038" spans="1:8" ht="24.95" customHeight="1">
      <c r="A1038" s="704" t="s">
        <v>42</v>
      </c>
      <c r="B1038" s="681"/>
      <c r="C1038" s="681"/>
      <c r="D1038" s="681"/>
      <c r="E1038" s="681"/>
      <c r="F1038" s="681"/>
      <c r="G1038" s="681"/>
      <c r="H1038" s="705"/>
    </row>
    <row r="1039" spans="1:8" ht="24.95" customHeight="1">
      <c r="A1039" s="704" t="s">
        <v>43</v>
      </c>
      <c r="B1039" s="681"/>
      <c r="C1039" s="681"/>
      <c r="D1039" s="681"/>
      <c r="E1039" s="681"/>
      <c r="F1039" s="681"/>
      <c r="G1039" s="681"/>
      <c r="H1039" s="705"/>
    </row>
    <row r="1040" spans="1:8" ht="24.95" customHeight="1">
      <c r="A1040" s="704" t="s">
        <v>83</v>
      </c>
      <c r="B1040" s="681"/>
      <c r="C1040" s="681"/>
      <c r="D1040" s="681"/>
      <c r="E1040" s="681"/>
      <c r="F1040" s="681"/>
      <c r="G1040" s="681"/>
      <c r="H1040" s="705"/>
    </row>
    <row r="1041" spans="1:8" ht="24.95" customHeight="1">
      <c r="A1041" s="704" t="s">
        <v>84</v>
      </c>
      <c r="B1041" s="681"/>
      <c r="C1041" s="681"/>
      <c r="D1041" s="681"/>
      <c r="E1041" s="681"/>
      <c r="F1041" s="681"/>
      <c r="G1041" s="681"/>
      <c r="H1041" s="705"/>
    </row>
    <row r="1042" spans="1:8" ht="24.95" customHeight="1">
      <c r="A1042" s="30" t="s">
        <v>47</v>
      </c>
      <c r="B1042" s="31"/>
      <c r="C1042" s="679">
        <v>1</v>
      </c>
      <c r="D1042" s="680"/>
      <c r="E1042" s="680"/>
      <c r="F1042" s="31"/>
      <c r="G1042" s="681"/>
      <c r="H1042" s="682"/>
    </row>
    <row r="1043" spans="1:8" ht="24.95" customHeight="1">
      <c r="A1043" s="30" t="s">
        <v>4</v>
      </c>
      <c r="B1043" s="31"/>
      <c r="C1043" s="679" t="s">
        <v>223</v>
      </c>
      <c r="D1043" s="680"/>
      <c r="E1043" s="680"/>
      <c r="F1043" s="32" t="s">
        <v>85</v>
      </c>
      <c r="G1043" s="681">
        <v>23</v>
      </c>
      <c r="H1043" s="682"/>
    </row>
    <row r="1044" spans="1:8" ht="24.95" customHeight="1">
      <c r="A1044" s="30" t="s">
        <v>86</v>
      </c>
      <c r="B1044" s="33"/>
      <c r="C1044" s="679" t="s">
        <v>224</v>
      </c>
      <c r="D1044" s="680"/>
      <c r="E1044" s="680"/>
      <c r="F1044" s="31"/>
      <c r="G1044" s="681"/>
      <c r="H1044" s="682"/>
    </row>
    <row r="1045" spans="1:8" ht="24.95" customHeight="1">
      <c r="A1045" s="30" t="s">
        <v>88</v>
      </c>
      <c r="B1045" s="31"/>
      <c r="C1045" s="679" t="s">
        <v>225</v>
      </c>
      <c r="D1045" s="680"/>
      <c r="E1045" s="680"/>
      <c r="F1045" s="31" t="s">
        <v>53</v>
      </c>
      <c r="G1045" s="681">
        <v>1528</v>
      </c>
      <c r="H1045" s="682"/>
    </row>
    <row r="1046" spans="1:8" ht="24.95" customHeight="1">
      <c r="A1046" s="683" t="s">
        <v>90</v>
      </c>
      <c r="B1046" s="684"/>
      <c r="C1046" s="684"/>
      <c r="D1046" s="684"/>
      <c r="E1046" s="684"/>
      <c r="F1046" s="684"/>
      <c r="G1046" s="684"/>
      <c r="H1046" s="685"/>
    </row>
    <row r="1047" spans="1:8" ht="24.95" customHeight="1">
      <c r="A1047" s="683" t="s">
        <v>62</v>
      </c>
      <c r="B1047" s="684"/>
      <c r="C1047" s="684"/>
      <c r="D1047" s="684"/>
      <c r="E1047" s="684"/>
      <c r="F1047" s="684"/>
      <c r="G1047" s="684"/>
      <c r="H1047" s="685"/>
    </row>
    <row r="1048" spans="1:8" ht="24.95" customHeight="1">
      <c r="A1048" s="674" t="s">
        <v>54</v>
      </c>
      <c r="B1048" s="692" t="s">
        <v>55</v>
      </c>
      <c r="C1048" s="695" t="s">
        <v>67</v>
      </c>
      <c r="D1048" s="695" t="s">
        <v>91</v>
      </c>
      <c r="E1048" s="695" t="s">
        <v>69</v>
      </c>
      <c r="F1048" s="695" t="s">
        <v>70</v>
      </c>
      <c r="G1048" s="698" t="s">
        <v>71</v>
      </c>
      <c r="H1048" s="701" t="s">
        <v>12</v>
      </c>
    </row>
    <row r="1049" spans="1:8" ht="24.95" customHeight="1">
      <c r="A1049" s="675"/>
      <c r="B1049" s="693"/>
      <c r="C1049" s="696"/>
      <c r="D1049" s="696"/>
      <c r="E1049" s="696"/>
      <c r="F1049" s="696"/>
      <c r="G1049" s="699"/>
      <c r="H1049" s="702"/>
    </row>
    <row r="1050" spans="1:8" ht="24.95" customHeight="1">
      <c r="A1050" s="676"/>
      <c r="B1050" s="694"/>
      <c r="C1050" s="697"/>
      <c r="D1050" s="697"/>
      <c r="E1050" s="697"/>
      <c r="F1050" s="697"/>
      <c r="G1050" s="700"/>
      <c r="H1050" s="703"/>
    </row>
    <row r="1051" spans="1:8" ht="24.95" customHeight="1">
      <c r="A1051" s="34">
        <v>1</v>
      </c>
      <c r="B1051" s="35" t="s">
        <v>5</v>
      </c>
      <c r="C1051" s="36" t="s">
        <v>142</v>
      </c>
      <c r="D1051" s="36" t="s">
        <v>79</v>
      </c>
      <c r="E1051" s="37" t="s">
        <v>79</v>
      </c>
      <c r="F1051" s="36" t="s">
        <v>80</v>
      </c>
      <c r="G1051" s="103">
        <f>C1051+D1051+E1051+F1051</f>
        <v>99</v>
      </c>
      <c r="H1051" s="39" t="str">
        <f>IF(G1051&gt;=91,"A1",IF(G1051&gt;=81,"A2",IF(G1051&gt;=71,"B1",IF(G1051&gt;=61,"B2",IF(G1051&gt;=51,"C1",IF(G1051&gt;=41,"C2",IF(G1051&gt;=33,"D","E")))))))</f>
        <v>A1</v>
      </c>
    </row>
    <row r="1052" spans="1:8" ht="24.95" customHeight="1">
      <c r="A1052" s="34">
        <v>2</v>
      </c>
      <c r="B1052" s="35" t="s">
        <v>6</v>
      </c>
      <c r="C1052" s="40">
        <v>10</v>
      </c>
      <c r="D1052" s="36" t="s">
        <v>79</v>
      </c>
      <c r="E1052" s="37" t="s">
        <v>79</v>
      </c>
      <c r="F1052" s="41">
        <v>76</v>
      </c>
      <c r="G1052" s="103">
        <f>C1052+D1052+E1052+F1052</f>
        <v>96</v>
      </c>
      <c r="H1052" s="39" t="str">
        <f>IF(G1052&gt;=91,"A1",IF(G1052&gt;=81,"A2",IF(G1052&gt;=71,"B1",IF(G1052&gt;=61,"B2",IF(G1052&gt;=51,"C1",IF(G1052&gt;=41,"C2",IF(G1052&gt;=33,"D","E")))))))</f>
        <v>A1</v>
      </c>
    </row>
    <row r="1053" spans="1:8" ht="24.95" customHeight="1">
      <c r="A1053" s="34">
        <v>3</v>
      </c>
      <c r="B1053" s="35" t="s">
        <v>7</v>
      </c>
      <c r="C1053" s="41">
        <v>10</v>
      </c>
      <c r="D1053" s="36" t="s">
        <v>79</v>
      </c>
      <c r="E1053" s="37" t="s">
        <v>79</v>
      </c>
      <c r="F1053" s="41">
        <v>77</v>
      </c>
      <c r="G1053" s="103">
        <f>C1053+D1053+E1053+F1053</f>
        <v>97</v>
      </c>
      <c r="H1053" s="39" t="str">
        <f>IF(G1053&gt;=91,"A1",IF(G1053&gt;=81,"A2",IF(G1053&gt;=71,"B1",IF(G1053&gt;=61,"B2",IF(G1053&gt;=51,"C1",IF(G1053&gt;=41,"C2",IF(G1053&gt;=33,"D","E")))))))</f>
        <v>A1</v>
      </c>
    </row>
    <row r="1054" spans="1:8" ht="24.95" customHeight="1">
      <c r="A1054" s="34">
        <v>4</v>
      </c>
      <c r="B1054" s="35" t="s">
        <v>8</v>
      </c>
      <c r="C1054" s="41">
        <v>10</v>
      </c>
      <c r="D1054" s="36" t="s">
        <v>79</v>
      </c>
      <c r="E1054" s="37" t="s">
        <v>79</v>
      </c>
      <c r="F1054" s="41">
        <v>74</v>
      </c>
      <c r="G1054" s="103">
        <f>C1054+D1054+E1054+F1054</f>
        <v>94</v>
      </c>
      <c r="H1054" s="39" t="str">
        <f>IF(G1054&gt;=91,"A1",IF(G1054&gt;=81,"A2",IF(G1054&gt;=71,"B1",IF(G1054&gt;=61,"B2",IF(G1054&gt;=51,"C1",IF(G1054&gt;=41,"C2",IF(G1054&gt;=33,"D","E")))))))</f>
        <v>A1</v>
      </c>
    </row>
    <row r="1055" spans="1:8" ht="24.95" customHeight="1">
      <c r="A1055" s="34">
        <v>5</v>
      </c>
      <c r="B1055" s="42" t="s">
        <v>94</v>
      </c>
      <c r="C1055" s="41"/>
      <c r="D1055" s="36"/>
      <c r="E1055" s="37"/>
      <c r="F1055" s="41"/>
      <c r="G1055" s="103">
        <v>49</v>
      </c>
      <c r="H1055" s="39"/>
    </row>
    <row r="1056" spans="1:8" ht="24.95" customHeight="1">
      <c r="A1056" s="34">
        <v>6</v>
      </c>
      <c r="B1056" s="43" t="s">
        <v>95</v>
      </c>
      <c r="C1056" s="44"/>
      <c r="D1056" s="44"/>
      <c r="E1056" s="44"/>
      <c r="F1056" s="45" t="s">
        <v>144</v>
      </c>
      <c r="G1056" s="38"/>
      <c r="H1056" s="39"/>
    </row>
    <row r="1057" spans="1:8" ht="24.95" customHeight="1">
      <c r="A1057" s="34">
        <v>7</v>
      </c>
      <c r="B1057" s="43" t="s">
        <v>97</v>
      </c>
      <c r="C1057" s="44"/>
      <c r="D1057" s="44"/>
      <c r="E1057" s="44"/>
      <c r="F1057" s="45" t="s">
        <v>144</v>
      </c>
      <c r="G1057" s="38"/>
      <c r="H1057" s="39"/>
    </row>
    <row r="1058" spans="1:8" ht="24.95" customHeight="1">
      <c r="A1058" s="46" t="s">
        <v>10</v>
      </c>
      <c r="B1058" s="43"/>
      <c r="C1058" s="44"/>
      <c r="D1058" s="44"/>
      <c r="E1058" s="44"/>
      <c r="F1058" s="45"/>
      <c r="G1058" s="38">
        <f>SUM(G1051:G1057)</f>
        <v>435</v>
      </c>
      <c r="H1058" s="39"/>
    </row>
    <row r="1059" spans="1:8" ht="24.95" customHeight="1">
      <c r="A1059" s="46" t="s">
        <v>98</v>
      </c>
      <c r="B1059" s="43"/>
      <c r="C1059" s="44"/>
      <c r="D1059" s="44"/>
      <c r="E1059" s="44"/>
      <c r="F1059" s="45"/>
      <c r="G1059" s="38">
        <f>(G1058/450)*100</f>
        <v>96.666666666666671</v>
      </c>
      <c r="H1059" s="39" t="str">
        <f>IF(G1059&gt;=91,"A1",IF(G1059&gt;=81,"A2",IF(G1059&gt;=71,"B1",IF(G1059&gt;=61,"B2",IF(G1059&gt;=51,"C1",IF(G1059&gt;=41,"C2",IF(G1059&gt;=33,"D","E")))))))</f>
        <v>A1</v>
      </c>
    </row>
    <row r="1060" spans="1:8" ht="24.95" customHeight="1">
      <c r="A1060" s="686" t="s">
        <v>99</v>
      </c>
      <c r="B1060" s="687"/>
      <c r="C1060" s="687"/>
      <c r="D1060" s="687"/>
      <c r="E1060" s="687"/>
      <c r="F1060" s="687"/>
      <c r="G1060" s="687"/>
      <c r="H1060" s="688"/>
    </row>
    <row r="1061" spans="1:8" ht="24.95" customHeight="1">
      <c r="A1061" s="689" t="s">
        <v>100</v>
      </c>
      <c r="B1061" s="690"/>
      <c r="C1061" s="690"/>
      <c r="D1061" s="690"/>
      <c r="E1061" s="690"/>
      <c r="F1061" s="690"/>
      <c r="G1061" s="690"/>
      <c r="H1061" s="691"/>
    </row>
    <row r="1062" spans="1:8" ht="24.95" customHeight="1">
      <c r="A1062" s="667" t="s">
        <v>101</v>
      </c>
      <c r="B1062" s="668"/>
      <c r="C1062" s="668"/>
      <c r="D1062" s="668"/>
      <c r="E1062" s="668"/>
      <c r="F1062" s="668"/>
      <c r="G1062" s="668"/>
      <c r="H1062" s="669"/>
    </row>
    <row r="1063" spans="1:8" ht="24.95" customHeight="1">
      <c r="A1063" s="667" t="s">
        <v>102</v>
      </c>
      <c r="B1063" s="668"/>
      <c r="C1063" s="668"/>
      <c r="D1063" s="668"/>
      <c r="E1063" s="668"/>
      <c r="F1063" s="49"/>
      <c r="G1063" s="50" t="s">
        <v>103</v>
      </c>
      <c r="H1063" s="48"/>
    </row>
    <row r="1064" spans="1:8" ht="24.95" customHeight="1">
      <c r="A1064" s="51" t="s">
        <v>104</v>
      </c>
      <c r="B1064" s="52"/>
      <c r="C1064" s="52"/>
      <c r="D1064" s="52"/>
      <c r="E1064" s="53"/>
      <c r="F1064" s="54"/>
      <c r="G1064" s="55" t="s">
        <v>105</v>
      </c>
      <c r="H1064" s="56"/>
    </row>
    <row r="1065" spans="1:8" ht="24.95" customHeight="1">
      <c r="A1065" s="667" t="s">
        <v>106</v>
      </c>
      <c r="B1065" s="668"/>
      <c r="C1065" s="668"/>
      <c r="D1065" s="668"/>
      <c r="E1065" s="668"/>
      <c r="F1065" s="668"/>
      <c r="G1065" s="668"/>
      <c r="H1065" s="669"/>
    </row>
    <row r="1066" spans="1:8" ht="24.95" customHeight="1">
      <c r="A1066" s="667" t="s">
        <v>102</v>
      </c>
      <c r="B1066" s="668"/>
      <c r="C1066" s="668"/>
      <c r="D1066" s="668"/>
      <c r="E1066" s="668"/>
      <c r="F1066" s="49"/>
      <c r="G1066" s="50" t="s">
        <v>103</v>
      </c>
      <c r="H1066" s="48"/>
    </row>
    <row r="1067" spans="1:8" ht="24.95" customHeight="1">
      <c r="A1067" s="57" t="s">
        <v>107</v>
      </c>
      <c r="B1067" s="58"/>
      <c r="C1067" s="58"/>
      <c r="D1067" s="58"/>
      <c r="E1067" s="59"/>
      <c r="F1067" s="60"/>
      <c r="G1067" s="61" t="s">
        <v>108</v>
      </c>
      <c r="H1067" s="62"/>
    </row>
    <row r="1068" spans="1:8" ht="24.95" customHeight="1">
      <c r="A1068" s="57" t="s">
        <v>109</v>
      </c>
      <c r="B1068" s="58"/>
      <c r="C1068" s="58"/>
      <c r="D1068" s="58"/>
      <c r="E1068" s="59"/>
      <c r="F1068" s="60"/>
      <c r="G1068" s="55" t="s">
        <v>105</v>
      </c>
      <c r="H1068" s="56"/>
    </row>
    <row r="1069" spans="1:8" ht="24.95" customHeight="1">
      <c r="A1069" s="57" t="s">
        <v>110</v>
      </c>
      <c r="B1069" s="58"/>
      <c r="C1069" s="58"/>
      <c r="D1069" s="58"/>
      <c r="E1069" s="59"/>
      <c r="F1069" s="58"/>
      <c r="G1069" s="63" t="s">
        <v>105</v>
      </c>
      <c r="H1069" s="64"/>
    </row>
    <row r="1070" spans="1:8" ht="24.95" customHeight="1">
      <c r="A1070" s="57" t="s">
        <v>111</v>
      </c>
      <c r="B1070" s="58"/>
      <c r="C1070" s="58"/>
      <c r="D1070" s="58"/>
      <c r="E1070" s="59"/>
      <c r="F1070" s="58"/>
      <c r="G1070" s="63" t="s">
        <v>105</v>
      </c>
      <c r="H1070" s="64"/>
    </row>
    <row r="1071" spans="1:8" ht="24.95" customHeight="1">
      <c r="A1071" s="667" t="s">
        <v>112</v>
      </c>
      <c r="B1071" s="668"/>
      <c r="C1071" s="668"/>
      <c r="D1071" s="668"/>
      <c r="E1071" s="668"/>
      <c r="F1071" s="668"/>
      <c r="G1071" s="668"/>
      <c r="H1071" s="669"/>
    </row>
    <row r="1072" spans="1:8" ht="24.95" customHeight="1">
      <c r="A1072" s="667" t="s">
        <v>102</v>
      </c>
      <c r="B1072" s="668"/>
      <c r="C1072" s="668"/>
      <c r="D1072" s="668"/>
      <c r="E1072" s="668"/>
      <c r="F1072" s="65"/>
      <c r="G1072" s="66"/>
      <c r="H1072" s="67"/>
    </row>
    <row r="1073" spans="1:8" ht="24.95" customHeight="1">
      <c r="A1073" s="51" t="s">
        <v>113</v>
      </c>
      <c r="B1073" s="68"/>
      <c r="C1073" s="47" t="s">
        <v>226</v>
      </c>
      <c r="D1073" s="47"/>
      <c r="E1073" s="69"/>
      <c r="F1073" s="47"/>
      <c r="G1073" s="70"/>
      <c r="H1073" s="48"/>
    </row>
    <row r="1074" spans="1:8" ht="24.95" customHeight="1">
      <c r="A1074" s="71" t="s">
        <v>115</v>
      </c>
      <c r="B1074" s="72"/>
      <c r="C1074" s="73"/>
      <c r="D1074" s="73"/>
      <c r="E1074" s="74"/>
      <c r="F1074" s="73"/>
      <c r="G1074" s="63"/>
      <c r="H1074" s="64"/>
    </row>
    <row r="1075" spans="1:8" ht="24.95" customHeight="1">
      <c r="A1075" s="667" t="s">
        <v>116</v>
      </c>
      <c r="B1075" s="668"/>
      <c r="C1075" s="668"/>
      <c r="D1075" s="668"/>
      <c r="E1075" s="670"/>
      <c r="F1075" s="75"/>
      <c r="G1075" s="61" t="s">
        <v>117</v>
      </c>
      <c r="H1075" s="76"/>
    </row>
    <row r="1076" spans="1:8" ht="24.95" customHeight="1">
      <c r="A1076" s="77" t="s">
        <v>118</v>
      </c>
      <c r="B1076" s="78" t="s">
        <v>12</v>
      </c>
      <c r="C1076" s="78" t="s">
        <v>118</v>
      </c>
      <c r="D1076" s="78" t="s">
        <v>12</v>
      </c>
      <c r="E1076" s="79"/>
      <c r="F1076" s="78" t="s">
        <v>119</v>
      </c>
      <c r="G1076" s="61"/>
      <c r="H1076" s="80" t="s">
        <v>12</v>
      </c>
    </row>
    <row r="1077" spans="1:8" ht="24.95" customHeight="1">
      <c r="A1077" s="81" t="s">
        <v>120</v>
      </c>
      <c r="B1077" s="78" t="s">
        <v>121</v>
      </c>
      <c r="C1077" s="82" t="s">
        <v>122</v>
      </c>
      <c r="D1077" s="82" t="s">
        <v>123</v>
      </c>
      <c r="E1077" s="79"/>
      <c r="F1077" s="82">
        <v>3</v>
      </c>
      <c r="G1077" s="83"/>
      <c r="H1077" s="84" t="s">
        <v>105</v>
      </c>
    </row>
    <row r="1078" spans="1:8" ht="24.95" customHeight="1">
      <c r="A1078" s="81" t="s">
        <v>124</v>
      </c>
      <c r="B1078" s="78" t="s">
        <v>125</v>
      </c>
      <c r="C1078" s="82" t="s">
        <v>126</v>
      </c>
      <c r="D1078" s="82" t="s">
        <v>127</v>
      </c>
      <c r="E1078" s="79"/>
      <c r="F1078" s="82">
        <v>2</v>
      </c>
      <c r="G1078" s="83"/>
      <c r="H1078" s="84" t="s">
        <v>108</v>
      </c>
    </row>
    <row r="1079" spans="1:8" ht="24.95" customHeight="1">
      <c r="A1079" s="81" t="s">
        <v>128</v>
      </c>
      <c r="B1079" s="78" t="s">
        <v>129</v>
      </c>
      <c r="C1079" s="82" t="s">
        <v>130</v>
      </c>
      <c r="D1079" s="82" t="s">
        <v>131</v>
      </c>
      <c r="E1079" s="79"/>
      <c r="F1079" s="82">
        <v>1</v>
      </c>
      <c r="G1079" s="83"/>
      <c r="H1079" s="84" t="s">
        <v>132</v>
      </c>
    </row>
    <row r="1080" spans="1:8" ht="24.95" customHeight="1">
      <c r="A1080" s="81" t="s">
        <v>133</v>
      </c>
      <c r="B1080" s="78" t="s">
        <v>134</v>
      </c>
      <c r="C1080" s="85" t="s">
        <v>135</v>
      </c>
      <c r="D1080" s="85" t="s">
        <v>136</v>
      </c>
      <c r="E1080" s="86"/>
      <c r="F1080" s="87"/>
      <c r="G1080" s="88"/>
      <c r="H1080" s="89"/>
    </row>
    <row r="1081" spans="1:8" ht="57.75" customHeight="1">
      <c r="A1081" s="90" t="s">
        <v>137</v>
      </c>
      <c r="B1081" s="91"/>
      <c r="C1081" s="671" t="s">
        <v>138</v>
      </c>
      <c r="D1081" s="672"/>
      <c r="E1081" s="673"/>
      <c r="F1081" s="92"/>
      <c r="G1081" s="93" t="s">
        <v>139</v>
      </c>
      <c r="H1081" s="94"/>
    </row>
    <row r="1084" spans="1:8" ht="24.95" customHeight="1">
      <c r="A1084" s="706" t="s">
        <v>82</v>
      </c>
      <c r="B1084" s="707"/>
      <c r="C1084" s="707"/>
      <c r="D1084" s="707"/>
      <c r="E1084" s="707"/>
      <c r="F1084" s="707"/>
      <c r="G1084" s="707"/>
      <c r="H1084" s="708"/>
    </row>
    <row r="1085" spans="1:8" ht="24.95" customHeight="1">
      <c r="A1085" s="704" t="s">
        <v>42</v>
      </c>
      <c r="B1085" s="681"/>
      <c r="C1085" s="681"/>
      <c r="D1085" s="681"/>
      <c r="E1085" s="681"/>
      <c r="F1085" s="681"/>
      <c r="G1085" s="681"/>
      <c r="H1085" s="705"/>
    </row>
    <row r="1086" spans="1:8" ht="24.95" customHeight="1">
      <c r="A1086" s="704" t="s">
        <v>43</v>
      </c>
      <c r="B1086" s="681"/>
      <c r="C1086" s="681"/>
      <c r="D1086" s="681"/>
      <c r="E1086" s="681"/>
      <c r="F1086" s="681"/>
      <c r="G1086" s="681"/>
      <c r="H1086" s="705"/>
    </row>
    <row r="1087" spans="1:8" ht="24.95" customHeight="1">
      <c r="A1087" s="704" t="s">
        <v>83</v>
      </c>
      <c r="B1087" s="681"/>
      <c r="C1087" s="681"/>
      <c r="D1087" s="681"/>
      <c r="E1087" s="681"/>
      <c r="F1087" s="681"/>
      <c r="G1087" s="681"/>
      <c r="H1087" s="705"/>
    </row>
    <row r="1088" spans="1:8" ht="24.95" customHeight="1">
      <c r="A1088" s="704" t="s">
        <v>84</v>
      </c>
      <c r="B1088" s="681"/>
      <c r="C1088" s="681"/>
      <c r="D1088" s="681"/>
      <c r="E1088" s="681"/>
      <c r="F1088" s="681"/>
      <c r="G1088" s="681"/>
      <c r="H1088" s="705"/>
    </row>
    <row r="1089" spans="1:8" ht="24.95" customHeight="1">
      <c r="A1089" s="30" t="s">
        <v>47</v>
      </c>
      <c r="B1089" s="31"/>
      <c r="C1089" s="679">
        <v>1</v>
      </c>
      <c r="D1089" s="680"/>
      <c r="E1089" s="680"/>
      <c r="F1089" s="31"/>
      <c r="G1089" s="681"/>
      <c r="H1089" s="682"/>
    </row>
    <row r="1090" spans="1:8" ht="24.95" customHeight="1">
      <c r="A1090" s="30" t="s">
        <v>4</v>
      </c>
      <c r="B1090" s="31"/>
      <c r="C1090" s="679" t="s">
        <v>38</v>
      </c>
      <c r="D1090" s="680"/>
      <c r="E1090" s="680"/>
      <c r="F1090" s="32" t="s">
        <v>85</v>
      </c>
      <c r="G1090" s="681">
        <v>24</v>
      </c>
      <c r="H1090" s="682"/>
    </row>
    <row r="1091" spans="1:8" ht="24.95" customHeight="1">
      <c r="A1091" s="30" t="s">
        <v>86</v>
      </c>
      <c r="B1091" s="33"/>
      <c r="C1091" s="679" t="s">
        <v>227</v>
      </c>
      <c r="D1091" s="680"/>
      <c r="E1091" s="680"/>
      <c r="F1091" s="31"/>
      <c r="G1091" s="681"/>
      <c r="H1091" s="682"/>
    </row>
    <row r="1092" spans="1:8" ht="24.95" customHeight="1">
      <c r="A1092" s="30" t="s">
        <v>88</v>
      </c>
      <c r="B1092" s="31"/>
      <c r="C1092" s="679" t="s">
        <v>228</v>
      </c>
      <c r="D1092" s="680"/>
      <c r="E1092" s="680"/>
      <c r="F1092" s="31" t="s">
        <v>53</v>
      </c>
      <c r="G1092" s="681">
        <v>1554</v>
      </c>
      <c r="H1092" s="682"/>
    </row>
    <row r="1093" spans="1:8" ht="24.95" customHeight="1">
      <c r="A1093" s="683" t="s">
        <v>90</v>
      </c>
      <c r="B1093" s="684"/>
      <c r="C1093" s="684"/>
      <c r="D1093" s="684"/>
      <c r="E1093" s="684"/>
      <c r="F1093" s="684"/>
      <c r="G1093" s="684"/>
      <c r="H1093" s="685"/>
    </row>
    <row r="1094" spans="1:8" ht="24.95" customHeight="1">
      <c r="A1094" s="683" t="s">
        <v>62</v>
      </c>
      <c r="B1094" s="684"/>
      <c r="C1094" s="684"/>
      <c r="D1094" s="684"/>
      <c r="E1094" s="684"/>
      <c r="F1094" s="684"/>
      <c r="G1094" s="684"/>
      <c r="H1094" s="685"/>
    </row>
    <row r="1095" spans="1:8" ht="24.95" customHeight="1">
      <c r="A1095" s="674" t="s">
        <v>54</v>
      </c>
      <c r="B1095" s="692" t="s">
        <v>55</v>
      </c>
      <c r="C1095" s="695" t="s">
        <v>67</v>
      </c>
      <c r="D1095" s="695" t="s">
        <v>91</v>
      </c>
      <c r="E1095" s="695" t="s">
        <v>69</v>
      </c>
      <c r="F1095" s="695" t="s">
        <v>70</v>
      </c>
      <c r="G1095" s="698" t="s">
        <v>71</v>
      </c>
      <c r="H1095" s="701" t="s">
        <v>12</v>
      </c>
    </row>
    <row r="1096" spans="1:8" ht="24.95" customHeight="1">
      <c r="A1096" s="675"/>
      <c r="B1096" s="693"/>
      <c r="C1096" s="696"/>
      <c r="D1096" s="696"/>
      <c r="E1096" s="696"/>
      <c r="F1096" s="696"/>
      <c r="G1096" s="699"/>
      <c r="H1096" s="702"/>
    </row>
    <row r="1097" spans="1:8" ht="24.95" customHeight="1">
      <c r="A1097" s="676"/>
      <c r="B1097" s="694"/>
      <c r="C1097" s="697"/>
      <c r="D1097" s="697"/>
      <c r="E1097" s="697"/>
      <c r="F1097" s="697"/>
      <c r="G1097" s="700"/>
      <c r="H1097" s="703"/>
    </row>
    <row r="1098" spans="1:8" ht="24.95" customHeight="1">
      <c r="A1098" s="34">
        <v>1</v>
      </c>
      <c r="B1098" s="35" t="s">
        <v>5</v>
      </c>
      <c r="C1098" s="36">
        <v>7</v>
      </c>
      <c r="D1098" s="36">
        <v>4</v>
      </c>
      <c r="E1098" s="37">
        <v>4</v>
      </c>
      <c r="F1098" s="36">
        <v>49</v>
      </c>
      <c r="G1098" s="103">
        <v>64</v>
      </c>
      <c r="H1098" s="39" t="str">
        <f>IF(G1098&gt;=91,"A1",IF(G1098&gt;=81,"A2",IF(G1098&gt;=71,"B1",IF(G1098&gt;=61,"B2",IF(G1098&gt;=51,"C1",IF(G1098&gt;=41,"C2",IF(G1098&gt;=33,"D","E")))))))</f>
        <v>B2</v>
      </c>
    </row>
    <row r="1099" spans="1:8" ht="24.95" customHeight="1">
      <c r="A1099" s="34">
        <v>2</v>
      </c>
      <c r="B1099" s="35" t="s">
        <v>6</v>
      </c>
      <c r="C1099" s="40">
        <v>9</v>
      </c>
      <c r="D1099" s="36">
        <v>4</v>
      </c>
      <c r="E1099" s="37">
        <v>4</v>
      </c>
      <c r="F1099" s="41">
        <v>49</v>
      </c>
      <c r="G1099" s="103">
        <v>66</v>
      </c>
      <c r="H1099" s="39" t="str">
        <f>IF(G1099&gt;=91,"A1",IF(G1099&gt;=81,"A2",IF(G1099&gt;=71,"B1",IF(G1099&gt;=61,"B2",IF(G1099&gt;=51,"C1",IF(G1099&gt;=41,"C2",IF(G1099&gt;=33,"D","E")))))))</f>
        <v>B2</v>
      </c>
    </row>
    <row r="1100" spans="1:8" ht="24.95" customHeight="1">
      <c r="A1100" s="34">
        <v>3</v>
      </c>
      <c r="B1100" s="35" t="s">
        <v>7</v>
      </c>
      <c r="C1100" s="41">
        <v>9.5</v>
      </c>
      <c r="D1100" s="36">
        <v>4</v>
      </c>
      <c r="E1100" s="37">
        <v>4</v>
      </c>
      <c r="F1100" s="41">
        <v>76</v>
      </c>
      <c r="G1100" s="103">
        <v>93.5</v>
      </c>
      <c r="H1100" s="39" t="str">
        <f>IF(G1100&gt;=91,"A1",IF(G1100&gt;=81,"A2",IF(G1100&gt;=71,"B1",IF(G1100&gt;=61,"B2",IF(G1100&gt;=51,"C1",IF(G1100&gt;=41,"C2",IF(G1100&gt;=33,"D","E")))))))</f>
        <v>A1</v>
      </c>
    </row>
    <row r="1101" spans="1:8" ht="24.95" customHeight="1">
      <c r="A1101" s="34">
        <v>4</v>
      </c>
      <c r="B1101" s="35" t="s">
        <v>8</v>
      </c>
      <c r="C1101" s="41">
        <v>8</v>
      </c>
      <c r="D1101" s="36">
        <v>4</v>
      </c>
      <c r="E1101" s="37">
        <v>4</v>
      </c>
      <c r="F1101" s="41">
        <v>41</v>
      </c>
      <c r="G1101" s="103">
        <v>57</v>
      </c>
      <c r="H1101" s="39" t="str">
        <f>IF(G1101&gt;=91,"A1",IF(G1101&gt;=81,"A2",IF(G1101&gt;=71,"B1",IF(G1101&gt;=61,"B2",IF(G1101&gt;=51,"C1",IF(G1101&gt;=41,"C2",IF(G1101&gt;=33,"D","E")))))))</f>
        <v>C1</v>
      </c>
    </row>
    <row r="1102" spans="1:8" ht="24.95" customHeight="1">
      <c r="A1102" s="34">
        <v>5</v>
      </c>
      <c r="B1102" s="42" t="s">
        <v>94</v>
      </c>
      <c r="C1102" s="41"/>
      <c r="D1102" s="36"/>
      <c r="E1102" s="37"/>
      <c r="F1102" s="41"/>
      <c r="G1102" s="103">
        <v>45.5</v>
      </c>
      <c r="H1102" s="39"/>
    </row>
    <row r="1103" spans="1:8" ht="24.95" customHeight="1">
      <c r="A1103" s="34">
        <v>6</v>
      </c>
      <c r="B1103" s="43" t="s">
        <v>95</v>
      </c>
      <c r="C1103" s="44"/>
      <c r="D1103" s="44"/>
      <c r="E1103" s="44"/>
      <c r="F1103" s="45" t="s">
        <v>155</v>
      </c>
      <c r="G1103" s="38"/>
      <c r="H1103" s="39"/>
    </row>
    <row r="1104" spans="1:8" ht="24.95" customHeight="1">
      <c r="A1104" s="34">
        <v>7</v>
      </c>
      <c r="B1104" s="43" t="s">
        <v>97</v>
      </c>
      <c r="C1104" s="44"/>
      <c r="D1104" s="44"/>
      <c r="E1104" s="44"/>
      <c r="F1104" s="45" t="s">
        <v>156</v>
      </c>
      <c r="G1104" s="38"/>
      <c r="H1104" s="39"/>
    </row>
    <row r="1105" spans="1:8" ht="24.95" customHeight="1">
      <c r="A1105" s="46" t="s">
        <v>10</v>
      </c>
      <c r="B1105" s="43"/>
      <c r="C1105" s="44"/>
      <c r="D1105" s="44"/>
      <c r="E1105" s="44"/>
      <c r="F1105" s="45"/>
      <c r="G1105" s="38">
        <f>SUM(G1098:G1104)</f>
        <v>326</v>
      </c>
      <c r="H1105" s="39"/>
    </row>
    <row r="1106" spans="1:8" ht="24.95" customHeight="1">
      <c r="A1106" s="46" t="s">
        <v>98</v>
      </c>
      <c r="B1106" s="43"/>
      <c r="C1106" s="44"/>
      <c r="D1106" s="44"/>
      <c r="E1106" s="44"/>
      <c r="F1106" s="45"/>
      <c r="G1106" s="38">
        <f>(G1105/450)*100</f>
        <v>72.444444444444443</v>
      </c>
      <c r="H1106" s="39" t="str">
        <f>IF(G1106&gt;=91,"A1",IF(G1106&gt;=81,"A2",IF(G1106&gt;=71,"B1",IF(G1106&gt;=61,"B2",IF(G1106&gt;=51,"C1",IF(G1106&gt;=41,"C2",IF(G1106&gt;=33,"D","E")))))))</f>
        <v>B1</v>
      </c>
    </row>
    <row r="1107" spans="1:8" ht="24.95" customHeight="1">
      <c r="A1107" s="686" t="s">
        <v>161</v>
      </c>
      <c r="B1107" s="687"/>
      <c r="C1107" s="687"/>
      <c r="D1107" s="687"/>
      <c r="E1107" s="687"/>
      <c r="F1107" s="687"/>
      <c r="G1107" s="687"/>
      <c r="H1107" s="688"/>
    </row>
    <row r="1108" spans="1:8" ht="24.95" customHeight="1">
      <c r="A1108" s="689" t="s">
        <v>100</v>
      </c>
      <c r="B1108" s="690"/>
      <c r="C1108" s="690"/>
      <c r="D1108" s="690"/>
      <c r="E1108" s="690"/>
      <c r="F1108" s="690"/>
      <c r="G1108" s="690"/>
      <c r="H1108" s="691"/>
    </row>
    <row r="1109" spans="1:8" ht="24.95" customHeight="1">
      <c r="A1109" s="667" t="s">
        <v>101</v>
      </c>
      <c r="B1109" s="668"/>
      <c r="C1109" s="668"/>
      <c r="D1109" s="668"/>
      <c r="E1109" s="668"/>
      <c r="F1109" s="668"/>
      <c r="G1109" s="668"/>
      <c r="H1109" s="669"/>
    </row>
    <row r="1110" spans="1:8" ht="24.95" customHeight="1">
      <c r="A1110" s="667" t="s">
        <v>102</v>
      </c>
      <c r="B1110" s="668"/>
      <c r="C1110" s="668"/>
      <c r="D1110" s="668"/>
      <c r="E1110" s="668"/>
      <c r="F1110" s="49"/>
      <c r="G1110" s="50" t="s">
        <v>103</v>
      </c>
      <c r="H1110" s="48"/>
    </row>
    <row r="1111" spans="1:8" ht="24.95" customHeight="1">
      <c r="A1111" s="51" t="s">
        <v>104</v>
      </c>
      <c r="B1111" s="52"/>
      <c r="C1111" s="52"/>
      <c r="D1111" s="52"/>
      <c r="E1111" s="53"/>
      <c r="F1111" s="54"/>
      <c r="G1111" s="55" t="s">
        <v>105</v>
      </c>
      <c r="H1111" s="56"/>
    </row>
    <row r="1112" spans="1:8" ht="24.95" customHeight="1">
      <c r="A1112" s="667" t="s">
        <v>106</v>
      </c>
      <c r="B1112" s="668"/>
      <c r="C1112" s="668"/>
      <c r="D1112" s="668"/>
      <c r="E1112" s="668"/>
      <c r="F1112" s="668"/>
      <c r="G1112" s="668"/>
      <c r="H1112" s="669"/>
    </row>
    <row r="1113" spans="1:8" ht="24.95" customHeight="1">
      <c r="A1113" s="667" t="s">
        <v>102</v>
      </c>
      <c r="B1113" s="668"/>
      <c r="C1113" s="668"/>
      <c r="D1113" s="668"/>
      <c r="E1113" s="668"/>
      <c r="F1113" s="49"/>
      <c r="G1113" s="50" t="s">
        <v>103</v>
      </c>
      <c r="H1113" s="48"/>
    </row>
    <row r="1114" spans="1:8" ht="24.95" customHeight="1">
      <c r="A1114" s="57" t="s">
        <v>107</v>
      </c>
      <c r="B1114" s="58"/>
      <c r="C1114" s="58"/>
      <c r="D1114" s="58"/>
      <c r="E1114" s="59"/>
      <c r="F1114" s="60"/>
      <c r="G1114" s="61" t="s">
        <v>108</v>
      </c>
      <c r="H1114" s="62"/>
    </row>
    <row r="1115" spans="1:8" ht="24.95" customHeight="1">
      <c r="A1115" s="57" t="s">
        <v>109</v>
      </c>
      <c r="B1115" s="58"/>
      <c r="C1115" s="58"/>
      <c r="D1115" s="58"/>
      <c r="E1115" s="59"/>
      <c r="F1115" s="60"/>
      <c r="G1115" s="55" t="s">
        <v>105</v>
      </c>
      <c r="H1115" s="56"/>
    </row>
    <row r="1116" spans="1:8" ht="24.95" customHeight="1">
      <c r="A1116" s="57" t="s">
        <v>110</v>
      </c>
      <c r="B1116" s="58"/>
      <c r="C1116" s="58"/>
      <c r="D1116" s="58"/>
      <c r="E1116" s="59"/>
      <c r="F1116" s="58"/>
      <c r="G1116" s="63" t="s">
        <v>108</v>
      </c>
      <c r="H1116" s="64"/>
    </row>
    <row r="1117" spans="1:8" ht="24.95" customHeight="1">
      <c r="A1117" s="57" t="s">
        <v>111</v>
      </c>
      <c r="B1117" s="58"/>
      <c r="C1117" s="58"/>
      <c r="D1117" s="58"/>
      <c r="E1117" s="59"/>
      <c r="F1117" s="58"/>
      <c r="G1117" s="63" t="s">
        <v>105</v>
      </c>
      <c r="H1117" s="64"/>
    </row>
    <row r="1118" spans="1:8" ht="24.95" customHeight="1">
      <c r="A1118" s="667" t="s">
        <v>112</v>
      </c>
      <c r="B1118" s="668"/>
      <c r="C1118" s="668"/>
      <c r="D1118" s="668"/>
      <c r="E1118" s="668"/>
      <c r="F1118" s="668"/>
      <c r="G1118" s="668"/>
      <c r="H1118" s="669"/>
    </row>
    <row r="1119" spans="1:8" ht="24.95" customHeight="1">
      <c r="A1119" s="667" t="s">
        <v>102</v>
      </c>
      <c r="B1119" s="668"/>
      <c r="C1119" s="668"/>
      <c r="D1119" s="668"/>
      <c r="E1119" s="668"/>
      <c r="F1119" s="65"/>
      <c r="G1119" s="66"/>
      <c r="H1119" s="67"/>
    </row>
    <row r="1120" spans="1:8" ht="24.95" customHeight="1">
      <c r="A1120" s="51" t="s">
        <v>113</v>
      </c>
      <c r="B1120" s="68"/>
      <c r="C1120" s="47" t="s">
        <v>162</v>
      </c>
      <c r="D1120" s="47"/>
      <c r="E1120" s="69"/>
      <c r="F1120" s="47"/>
      <c r="G1120" s="70"/>
      <c r="H1120" s="48"/>
    </row>
    <row r="1121" spans="1:8" ht="24.95" customHeight="1">
      <c r="A1121" s="71" t="s">
        <v>115</v>
      </c>
      <c r="B1121" s="72"/>
      <c r="C1121" s="73"/>
      <c r="D1121" s="73"/>
      <c r="E1121" s="74"/>
      <c r="F1121" s="73"/>
      <c r="G1121" s="63"/>
      <c r="H1121" s="64"/>
    </row>
    <row r="1122" spans="1:8" ht="24.95" customHeight="1">
      <c r="A1122" s="667" t="s">
        <v>116</v>
      </c>
      <c r="B1122" s="668"/>
      <c r="C1122" s="668"/>
      <c r="D1122" s="668"/>
      <c r="E1122" s="670"/>
      <c r="F1122" s="75"/>
      <c r="G1122" s="61" t="s">
        <v>117</v>
      </c>
      <c r="H1122" s="76"/>
    </row>
    <row r="1123" spans="1:8" ht="24.95" customHeight="1">
      <c r="A1123" s="77" t="s">
        <v>118</v>
      </c>
      <c r="B1123" s="78" t="s">
        <v>12</v>
      </c>
      <c r="C1123" s="78" t="s">
        <v>118</v>
      </c>
      <c r="D1123" s="78" t="s">
        <v>12</v>
      </c>
      <c r="E1123" s="79"/>
      <c r="F1123" s="78" t="s">
        <v>119</v>
      </c>
      <c r="G1123" s="61"/>
      <c r="H1123" s="80" t="s">
        <v>12</v>
      </c>
    </row>
    <row r="1124" spans="1:8" ht="24.95" customHeight="1">
      <c r="A1124" s="81" t="s">
        <v>120</v>
      </c>
      <c r="B1124" s="78" t="s">
        <v>121</v>
      </c>
      <c r="C1124" s="82" t="s">
        <v>122</v>
      </c>
      <c r="D1124" s="82" t="s">
        <v>123</v>
      </c>
      <c r="E1124" s="79"/>
      <c r="F1124" s="82">
        <v>3</v>
      </c>
      <c r="G1124" s="83"/>
      <c r="H1124" s="84" t="s">
        <v>105</v>
      </c>
    </row>
    <row r="1125" spans="1:8" ht="24.95" customHeight="1">
      <c r="A1125" s="81" t="s">
        <v>124</v>
      </c>
      <c r="B1125" s="78" t="s">
        <v>125</v>
      </c>
      <c r="C1125" s="82" t="s">
        <v>126</v>
      </c>
      <c r="D1125" s="82" t="s">
        <v>127</v>
      </c>
      <c r="E1125" s="79"/>
      <c r="F1125" s="82">
        <v>2</v>
      </c>
      <c r="G1125" s="83"/>
      <c r="H1125" s="84" t="s">
        <v>108</v>
      </c>
    </row>
    <row r="1126" spans="1:8" ht="24.95" customHeight="1">
      <c r="A1126" s="81" t="s">
        <v>128</v>
      </c>
      <c r="B1126" s="78" t="s">
        <v>129</v>
      </c>
      <c r="C1126" s="82" t="s">
        <v>130</v>
      </c>
      <c r="D1126" s="82" t="s">
        <v>131</v>
      </c>
      <c r="E1126" s="79"/>
      <c r="F1126" s="82">
        <v>1</v>
      </c>
      <c r="G1126" s="83"/>
      <c r="H1126" s="84" t="s">
        <v>132</v>
      </c>
    </row>
    <row r="1127" spans="1:8" ht="24.95" customHeight="1">
      <c r="A1127" s="81" t="s">
        <v>133</v>
      </c>
      <c r="B1127" s="78" t="s">
        <v>134</v>
      </c>
      <c r="C1127" s="85" t="s">
        <v>135</v>
      </c>
      <c r="D1127" s="85" t="s">
        <v>136</v>
      </c>
      <c r="E1127" s="86"/>
      <c r="F1127" s="87"/>
      <c r="G1127" s="88"/>
      <c r="H1127" s="89"/>
    </row>
    <row r="1128" spans="1:8" ht="62.25" customHeight="1">
      <c r="A1128" s="90" t="s">
        <v>137</v>
      </c>
      <c r="B1128" s="91"/>
      <c r="C1128" s="671" t="s">
        <v>138</v>
      </c>
      <c r="D1128" s="672"/>
      <c r="E1128" s="673"/>
      <c r="F1128" s="92"/>
      <c r="G1128" s="93" t="s">
        <v>139</v>
      </c>
      <c r="H1128" s="94"/>
    </row>
    <row r="1131" spans="1:8" ht="24.95" customHeight="1">
      <c r="A1131" s="706" t="s">
        <v>82</v>
      </c>
      <c r="B1131" s="707"/>
      <c r="C1131" s="707"/>
      <c r="D1131" s="707"/>
      <c r="E1131" s="707"/>
      <c r="F1131" s="707"/>
      <c r="G1131" s="707"/>
      <c r="H1131" s="708"/>
    </row>
    <row r="1132" spans="1:8" ht="24.95" customHeight="1">
      <c r="A1132" s="704" t="s">
        <v>42</v>
      </c>
      <c r="B1132" s="681"/>
      <c r="C1132" s="681"/>
      <c r="D1132" s="681"/>
      <c r="E1132" s="681"/>
      <c r="F1132" s="681"/>
      <c r="G1132" s="681"/>
      <c r="H1132" s="705"/>
    </row>
    <row r="1133" spans="1:8" ht="24.95" customHeight="1">
      <c r="A1133" s="704" t="s">
        <v>43</v>
      </c>
      <c r="B1133" s="681"/>
      <c r="C1133" s="681"/>
      <c r="D1133" s="681"/>
      <c r="E1133" s="681"/>
      <c r="F1133" s="681"/>
      <c r="G1133" s="681"/>
      <c r="H1133" s="705"/>
    </row>
    <row r="1134" spans="1:8" ht="24.95" customHeight="1">
      <c r="A1134" s="704" t="s">
        <v>83</v>
      </c>
      <c r="B1134" s="681"/>
      <c r="C1134" s="681"/>
      <c r="D1134" s="681"/>
      <c r="E1134" s="681"/>
      <c r="F1134" s="681"/>
      <c r="G1134" s="681"/>
      <c r="H1134" s="705"/>
    </row>
    <row r="1135" spans="1:8" ht="24.95" customHeight="1">
      <c r="A1135" s="704" t="s">
        <v>84</v>
      </c>
      <c r="B1135" s="681"/>
      <c r="C1135" s="681"/>
      <c r="D1135" s="681"/>
      <c r="E1135" s="681"/>
      <c r="F1135" s="681"/>
      <c r="G1135" s="681"/>
      <c r="H1135" s="705"/>
    </row>
    <row r="1136" spans="1:8" ht="24.95" customHeight="1">
      <c r="A1136" s="30" t="s">
        <v>47</v>
      </c>
      <c r="B1136" s="31"/>
      <c r="C1136" s="679">
        <v>1</v>
      </c>
      <c r="D1136" s="680"/>
      <c r="E1136" s="680"/>
      <c r="F1136" s="31"/>
      <c r="G1136" s="681"/>
      <c r="H1136" s="682"/>
    </row>
    <row r="1137" spans="1:8" ht="24.95" customHeight="1">
      <c r="A1137" s="30" t="s">
        <v>4</v>
      </c>
      <c r="B1137" s="31"/>
      <c r="C1137" s="679" t="s">
        <v>39</v>
      </c>
      <c r="D1137" s="680"/>
      <c r="E1137" s="680"/>
      <c r="F1137" s="32" t="s">
        <v>85</v>
      </c>
      <c r="G1137" s="681">
        <v>25</v>
      </c>
      <c r="H1137" s="682"/>
    </row>
    <row r="1138" spans="1:8" ht="24.95" customHeight="1">
      <c r="A1138" s="30" t="s">
        <v>86</v>
      </c>
      <c r="B1138" s="33"/>
      <c r="C1138" s="679" t="s">
        <v>229</v>
      </c>
      <c r="D1138" s="680"/>
      <c r="E1138" s="680"/>
      <c r="F1138" s="31"/>
      <c r="G1138" s="681"/>
      <c r="H1138" s="682"/>
    </row>
    <row r="1139" spans="1:8" ht="24.95" customHeight="1">
      <c r="A1139" s="30" t="s">
        <v>88</v>
      </c>
      <c r="B1139" s="31"/>
      <c r="C1139" s="679" t="s">
        <v>230</v>
      </c>
      <c r="D1139" s="680"/>
      <c r="E1139" s="680"/>
      <c r="F1139" s="31" t="s">
        <v>53</v>
      </c>
      <c r="G1139" s="681">
        <v>1582</v>
      </c>
      <c r="H1139" s="682"/>
    </row>
    <row r="1140" spans="1:8" ht="24.95" customHeight="1">
      <c r="A1140" s="683" t="s">
        <v>90</v>
      </c>
      <c r="B1140" s="684"/>
      <c r="C1140" s="684"/>
      <c r="D1140" s="684"/>
      <c r="E1140" s="684"/>
      <c r="F1140" s="684"/>
      <c r="G1140" s="684"/>
      <c r="H1140" s="685"/>
    </row>
    <row r="1141" spans="1:8" ht="24.95" customHeight="1">
      <c r="A1141" s="683" t="s">
        <v>62</v>
      </c>
      <c r="B1141" s="684"/>
      <c r="C1141" s="684"/>
      <c r="D1141" s="684"/>
      <c r="E1141" s="684"/>
      <c r="F1141" s="684"/>
      <c r="G1141" s="684"/>
      <c r="H1141" s="685"/>
    </row>
    <row r="1142" spans="1:8" ht="24.95" customHeight="1">
      <c r="A1142" s="674" t="s">
        <v>54</v>
      </c>
      <c r="B1142" s="692" t="s">
        <v>55</v>
      </c>
      <c r="C1142" s="695" t="s">
        <v>67</v>
      </c>
      <c r="D1142" s="695" t="s">
        <v>91</v>
      </c>
      <c r="E1142" s="695" t="s">
        <v>69</v>
      </c>
      <c r="F1142" s="695" t="s">
        <v>70</v>
      </c>
      <c r="G1142" s="698" t="s">
        <v>71</v>
      </c>
      <c r="H1142" s="701" t="s">
        <v>12</v>
      </c>
    </row>
    <row r="1143" spans="1:8" ht="24.95" customHeight="1">
      <c r="A1143" s="675"/>
      <c r="B1143" s="693"/>
      <c r="C1143" s="696"/>
      <c r="D1143" s="696"/>
      <c r="E1143" s="696"/>
      <c r="F1143" s="696"/>
      <c r="G1143" s="699"/>
      <c r="H1143" s="702"/>
    </row>
    <row r="1144" spans="1:8" ht="24.95" customHeight="1">
      <c r="A1144" s="676"/>
      <c r="B1144" s="694"/>
      <c r="C1144" s="697"/>
      <c r="D1144" s="697"/>
      <c r="E1144" s="697"/>
      <c r="F1144" s="697"/>
      <c r="G1144" s="700"/>
      <c r="H1144" s="703"/>
    </row>
    <row r="1145" spans="1:8" ht="24.95" customHeight="1">
      <c r="A1145" s="34">
        <v>1</v>
      </c>
      <c r="B1145" s="35" t="s">
        <v>5</v>
      </c>
      <c r="C1145" s="36" t="s">
        <v>92</v>
      </c>
      <c r="D1145" s="36" t="s">
        <v>79</v>
      </c>
      <c r="E1145" s="37" t="s">
        <v>79</v>
      </c>
      <c r="F1145" s="36" t="s">
        <v>81</v>
      </c>
      <c r="G1145" s="103">
        <f>C1145+D1145+E1145+F1145</f>
        <v>99.5</v>
      </c>
      <c r="H1145" s="39" t="str">
        <f>IF(G1145&gt;=91,"A1",IF(G1145&gt;=81,"A2",IF(G1145&gt;=71,"B1",IF(G1145&gt;=61,"B2",IF(G1145&gt;=51,"C1",IF(G1145&gt;=41,"C2",IF(G1145&gt;=33,"D","E")))))))</f>
        <v>A1</v>
      </c>
    </row>
    <row r="1146" spans="1:8" ht="24.95" customHeight="1">
      <c r="A1146" s="34">
        <v>2</v>
      </c>
      <c r="B1146" s="35" t="s">
        <v>6</v>
      </c>
      <c r="C1146" s="40">
        <v>10</v>
      </c>
      <c r="D1146" s="36" t="s">
        <v>79</v>
      </c>
      <c r="E1146" s="37" t="s">
        <v>79</v>
      </c>
      <c r="F1146" s="41">
        <v>75</v>
      </c>
      <c r="G1146" s="103">
        <f>C1146+D1146+E1146+F1146</f>
        <v>95</v>
      </c>
      <c r="H1146" s="39" t="str">
        <f>IF(G1146&gt;=91,"A1",IF(G1146&gt;=81,"A2",IF(G1146&gt;=71,"B1",IF(G1146&gt;=61,"B2",IF(G1146&gt;=51,"C1",IF(G1146&gt;=41,"C2",IF(G1146&gt;=33,"D","E")))))))</f>
        <v>A1</v>
      </c>
    </row>
    <row r="1147" spans="1:8" ht="24.95" customHeight="1">
      <c r="A1147" s="34">
        <v>3</v>
      </c>
      <c r="B1147" s="35" t="s">
        <v>7</v>
      </c>
      <c r="C1147" s="41">
        <v>10</v>
      </c>
      <c r="D1147" s="36" t="s">
        <v>79</v>
      </c>
      <c r="E1147" s="37" t="s">
        <v>79</v>
      </c>
      <c r="F1147" s="41">
        <v>80</v>
      </c>
      <c r="G1147" s="103">
        <f>C1147+D1147+E1147+F1147</f>
        <v>100</v>
      </c>
      <c r="H1147" s="39" t="str">
        <f>IF(G1147&gt;=91,"A1",IF(G1147&gt;=81,"A2",IF(G1147&gt;=71,"B1",IF(G1147&gt;=61,"B2",IF(G1147&gt;=51,"C1",IF(G1147&gt;=41,"C2",IF(G1147&gt;=33,"D","E")))))))</f>
        <v>A1</v>
      </c>
    </row>
    <row r="1148" spans="1:8" ht="24.95" customHeight="1">
      <c r="A1148" s="34">
        <v>4</v>
      </c>
      <c r="B1148" s="35" t="s">
        <v>8</v>
      </c>
      <c r="C1148" s="41">
        <v>9.75</v>
      </c>
      <c r="D1148" s="36" t="s">
        <v>79</v>
      </c>
      <c r="E1148" s="37" t="s">
        <v>79</v>
      </c>
      <c r="F1148" s="41">
        <v>76</v>
      </c>
      <c r="G1148" s="103">
        <f>C1148+D1148+E1148+F1148</f>
        <v>95.75</v>
      </c>
      <c r="H1148" s="39" t="str">
        <f>IF(G1148&gt;=91,"A1",IF(G1148&gt;=81,"A2",IF(G1148&gt;=71,"B1",IF(G1148&gt;=61,"B2",IF(G1148&gt;=51,"C1",IF(G1148&gt;=41,"C2",IF(G1148&gt;=33,"D","E")))))))</f>
        <v>A1</v>
      </c>
    </row>
    <row r="1149" spans="1:8" ht="24.95" customHeight="1">
      <c r="A1149" s="34">
        <v>5</v>
      </c>
      <c r="B1149" s="42" t="s">
        <v>94</v>
      </c>
      <c r="C1149" s="41"/>
      <c r="D1149" s="36"/>
      <c r="E1149" s="37"/>
      <c r="F1149" s="41"/>
      <c r="G1149" s="103">
        <v>47</v>
      </c>
      <c r="H1149" s="39"/>
    </row>
    <row r="1150" spans="1:8" ht="24.95" customHeight="1">
      <c r="A1150" s="34">
        <v>6</v>
      </c>
      <c r="B1150" s="43" t="s">
        <v>95</v>
      </c>
      <c r="C1150" s="44"/>
      <c r="D1150" s="44"/>
      <c r="E1150" s="44"/>
      <c r="F1150" s="45"/>
      <c r="G1150" s="103"/>
      <c r="H1150" s="39"/>
    </row>
    <row r="1151" spans="1:8" ht="24.95" customHeight="1">
      <c r="A1151" s="34">
        <v>7</v>
      </c>
      <c r="B1151" s="43" t="s">
        <v>97</v>
      </c>
      <c r="C1151" s="44"/>
      <c r="D1151" s="44"/>
      <c r="E1151" s="44"/>
      <c r="F1151" s="45"/>
      <c r="G1151" s="38"/>
      <c r="H1151" s="39"/>
    </row>
    <row r="1152" spans="1:8" ht="24.95" customHeight="1">
      <c r="A1152" s="46" t="s">
        <v>10</v>
      </c>
      <c r="B1152" s="43"/>
      <c r="C1152" s="44"/>
      <c r="D1152" s="44"/>
      <c r="E1152" s="44"/>
      <c r="F1152" s="45"/>
      <c r="G1152" s="38">
        <f>SUM(G1145:G1151)</f>
        <v>437.25</v>
      </c>
      <c r="H1152" s="39"/>
    </row>
    <row r="1153" spans="1:8" ht="24.95" customHeight="1">
      <c r="A1153" s="46" t="s">
        <v>98</v>
      </c>
      <c r="B1153" s="43"/>
      <c r="C1153" s="44"/>
      <c r="D1153" s="44"/>
      <c r="E1153" s="44"/>
      <c r="F1153" s="45"/>
      <c r="G1153" s="38">
        <f>(G1152/450)*100</f>
        <v>97.166666666666671</v>
      </c>
      <c r="H1153" s="39" t="str">
        <f>IF(G1153&gt;=91,"A1",IF(G1153&gt;=81,"A2",IF(G1153&gt;=71,"B1",IF(G1153&gt;=61,"B2",IF(G1153&gt;=51,"C1",IF(G1153&gt;=41,"C2",IF(G1153&gt;=33,"D","E")))))))</f>
        <v>A1</v>
      </c>
    </row>
    <row r="1154" spans="1:8" ht="24.95" customHeight="1">
      <c r="A1154" s="686" t="s">
        <v>99</v>
      </c>
      <c r="B1154" s="687"/>
      <c r="C1154" s="687"/>
      <c r="D1154" s="687"/>
      <c r="E1154" s="687"/>
      <c r="F1154" s="687"/>
      <c r="G1154" s="687"/>
      <c r="H1154" s="688"/>
    </row>
    <row r="1155" spans="1:8" ht="24.95" customHeight="1">
      <c r="A1155" s="689" t="s">
        <v>100</v>
      </c>
      <c r="B1155" s="690"/>
      <c r="C1155" s="690"/>
      <c r="D1155" s="690"/>
      <c r="E1155" s="690"/>
      <c r="F1155" s="690"/>
      <c r="G1155" s="690"/>
      <c r="H1155" s="691"/>
    </row>
    <row r="1156" spans="1:8" ht="24.95" customHeight="1">
      <c r="A1156" s="667" t="s">
        <v>101</v>
      </c>
      <c r="B1156" s="668"/>
      <c r="C1156" s="668"/>
      <c r="D1156" s="668"/>
      <c r="E1156" s="668"/>
      <c r="F1156" s="668"/>
      <c r="G1156" s="668"/>
      <c r="H1156" s="669"/>
    </row>
    <row r="1157" spans="1:8" ht="24.95" customHeight="1">
      <c r="A1157" s="667" t="s">
        <v>102</v>
      </c>
      <c r="B1157" s="668"/>
      <c r="C1157" s="668"/>
      <c r="D1157" s="668"/>
      <c r="E1157" s="668"/>
      <c r="F1157" s="49"/>
      <c r="G1157" s="50" t="s">
        <v>103</v>
      </c>
      <c r="H1157" s="48"/>
    </row>
    <row r="1158" spans="1:8" ht="24.95" customHeight="1">
      <c r="A1158" s="51" t="s">
        <v>104</v>
      </c>
      <c r="B1158" s="52"/>
      <c r="C1158" s="52"/>
      <c r="D1158" s="52"/>
      <c r="E1158" s="53"/>
      <c r="F1158" s="54"/>
      <c r="G1158" s="55" t="s">
        <v>105</v>
      </c>
      <c r="H1158" s="56"/>
    </row>
    <row r="1159" spans="1:8" ht="24.95" customHeight="1">
      <c r="A1159" s="667" t="s">
        <v>106</v>
      </c>
      <c r="B1159" s="668"/>
      <c r="C1159" s="668"/>
      <c r="D1159" s="668"/>
      <c r="E1159" s="668"/>
      <c r="F1159" s="668"/>
      <c r="G1159" s="668"/>
      <c r="H1159" s="669"/>
    </row>
    <row r="1160" spans="1:8" ht="24.95" customHeight="1">
      <c r="A1160" s="667" t="s">
        <v>102</v>
      </c>
      <c r="B1160" s="668"/>
      <c r="C1160" s="668"/>
      <c r="D1160" s="668"/>
      <c r="E1160" s="668"/>
      <c r="F1160" s="49"/>
      <c r="G1160" s="50" t="s">
        <v>103</v>
      </c>
      <c r="H1160" s="48"/>
    </row>
    <row r="1161" spans="1:8" ht="24.95" customHeight="1">
      <c r="A1161" s="57" t="s">
        <v>107</v>
      </c>
      <c r="B1161" s="58"/>
      <c r="C1161" s="58"/>
      <c r="D1161" s="58"/>
      <c r="E1161" s="59"/>
      <c r="F1161" s="60"/>
      <c r="G1161" s="61" t="s">
        <v>105</v>
      </c>
      <c r="H1161" s="62"/>
    </row>
    <row r="1162" spans="1:8" ht="24.95" customHeight="1">
      <c r="A1162" s="57" t="s">
        <v>109</v>
      </c>
      <c r="B1162" s="58"/>
      <c r="C1162" s="58"/>
      <c r="D1162" s="58"/>
      <c r="E1162" s="59"/>
      <c r="F1162" s="60"/>
      <c r="G1162" s="55" t="s">
        <v>105</v>
      </c>
      <c r="H1162" s="56"/>
    </row>
    <row r="1163" spans="1:8" ht="24.95" customHeight="1">
      <c r="A1163" s="57" t="s">
        <v>110</v>
      </c>
      <c r="B1163" s="58"/>
      <c r="C1163" s="58"/>
      <c r="D1163" s="58"/>
      <c r="E1163" s="59"/>
      <c r="F1163" s="58"/>
      <c r="G1163" s="63" t="s">
        <v>105</v>
      </c>
      <c r="H1163" s="64"/>
    </row>
    <row r="1164" spans="1:8" ht="24.95" customHeight="1">
      <c r="A1164" s="57" t="s">
        <v>111</v>
      </c>
      <c r="B1164" s="58"/>
      <c r="C1164" s="58"/>
      <c r="D1164" s="58"/>
      <c r="E1164" s="59"/>
      <c r="F1164" s="58"/>
      <c r="G1164" s="63" t="s">
        <v>105</v>
      </c>
      <c r="H1164" s="64"/>
    </row>
    <row r="1165" spans="1:8" ht="24.95" customHeight="1">
      <c r="A1165" s="667" t="s">
        <v>112</v>
      </c>
      <c r="B1165" s="668"/>
      <c r="C1165" s="668"/>
      <c r="D1165" s="668"/>
      <c r="E1165" s="668"/>
      <c r="F1165" s="668"/>
      <c r="G1165" s="668"/>
      <c r="H1165" s="669"/>
    </row>
    <row r="1166" spans="1:8" ht="24.95" customHeight="1">
      <c r="A1166" s="667" t="s">
        <v>102</v>
      </c>
      <c r="B1166" s="668"/>
      <c r="C1166" s="668"/>
      <c r="D1166" s="668"/>
      <c r="E1166" s="668"/>
      <c r="F1166" s="65"/>
      <c r="G1166" s="66"/>
      <c r="H1166" s="67"/>
    </row>
    <row r="1167" spans="1:8" ht="24.95" customHeight="1">
      <c r="A1167" s="51" t="s">
        <v>113</v>
      </c>
      <c r="B1167" s="68"/>
      <c r="C1167" s="47" t="s">
        <v>231</v>
      </c>
      <c r="D1167" s="47"/>
      <c r="E1167" s="69"/>
      <c r="F1167" s="47"/>
      <c r="G1167" s="70"/>
      <c r="H1167" s="48"/>
    </row>
    <row r="1168" spans="1:8" ht="24.95" customHeight="1">
      <c r="A1168" s="71" t="s">
        <v>115</v>
      </c>
      <c r="B1168" s="72"/>
      <c r="C1168" s="73"/>
      <c r="D1168" s="73"/>
      <c r="E1168" s="74"/>
      <c r="F1168" s="73"/>
      <c r="G1168" s="63"/>
      <c r="H1168" s="64"/>
    </row>
    <row r="1169" spans="1:8" ht="24.95" customHeight="1">
      <c r="A1169" s="667" t="s">
        <v>116</v>
      </c>
      <c r="B1169" s="668"/>
      <c r="C1169" s="668"/>
      <c r="D1169" s="668"/>
      <c r="E1169" s="670"/>
      <c r="F1169" s="75"/>
      <c r="G1169" s="61" t="s">
        <v>117</v>
      </c>
      <c r="H1169" s="76"/>
    </row>
    <row r="1170" spans="1:8" ht="24.95" customHeight="1">
      <c r="A1170" s="77" t="s">
        <v>118</v>
      </c>
      <c r="B1170" s="78" t="s">
        <v>12</v>
      </c>
      <c r="C1170" s="78" t="s">
        <v>118</v>
      </c>
      <c r="D1170" s="78" t="s">
        <v>12</v>
      </c>
      <c r="E1170" s="79"/>
      <c r="F1170" s="78" t="s">
        <v>119</v>
      </c>
      <c r="G1170" s="61"/>
      <c r="H1170" s="80" t="s">
        <v>12</v>
      </c>
    </row>
    <row r="1171" spans="1:8" ht="24.95" customHeight="1">
      <c r="A1171" s="81" t="s">
        <v>120</v>
      </c>
      <c r="B1171" s="78" t="s">
        <v>121</v>
      </c>
      <c r="C1171" s="82" t="s">
        <v>122</v>
      </c>
      <c r="D1171" s="82" t="s">
        <v>123</v>
      </c>
      <c r="E1171" s="79"/>
      <c r="F1171" s="82">
        <v>3</v>
      </c>
      <c r="G1171" s="83"/>
      <c r="H1171" s="84" t="s">
        <v>105</v>
      </c>
    </row>
    <row r="1172" spans="1:8" ht="24.95" customHeight="1">
      <c r="A1172" s="81" t="s">
        <v>124</v>
      </c>
      <c r="B1172" s="78" t="s">
        <v>125</v>
      </c>
      <c r="C1172" s="82" t="s">
        <v>126</v>
      </c>
      <c r="D1172" s="82" t="s">
        <v>127</v>
      </c>
      <c r="E1172" s="79"/>
      <c r="F1172" s="82">
        <v>2</v>
      </c>
      <c r="G1172" s="83"/>
      <c r="H1172" s="84" t="s">
        <v>108</v>
      </c>
    </row>
    <row r="1173" spans="1:8" ht="24.95" customHeight="1">
      <c r="A1173" s="81" t="s">
        <v>128</v>
      </c>
      <c r="B1173" s="78" t="s">
        <v>129</v>
      </c>
      <c r="C1173" s="82" t="s">
        <v>130</v>
      </c>
      <c r="D1173" s="82" t="s">
        <v>131</v>
      </c>
      <c r="E1173" s="79"/>
      <c r="F1173" s="82">
        <v>1</v>
      </c>
      <c r="G1173" s="83"/>
      <c r="H1173" s="84" t="s">
        <v>132</v>
      </c>
    </row>
    <row r="1174" spans="1:8" ht="24.95" customHeight="1">
      <c r="A1174" s="81" t="s">
        <v>133</v>
      </c>
      <c r="B1174" s="78" t="s">
        <v>134</v>
      </c>
      <c r="C1174" s="85" t="s">
        <v>135</v>
      </c>
      <c r="D1174" s="85" t="s">
        <v>136</v>
      </c>
      <c r="E1174" s="86"/>
      <c r="F1174" s="87"/>
      <c r="G1174" s="88"/>
      <c r="H1174" s="89"/>
    </row>
    <row r="1175" spans="1:8" ht="81" customHeight="1">
      <c r="A1175" s="90" t="s">
        <v>137</v>
      </c>
      <c r="B1175" s="91"/>
      <c r="C1175" s="671" t="s">
        <v>138</v>
      </c>
      <c r="D1175" s="672"/>
      <c r="E1175" s="673"/>
      <c r="F1175" s="92"/>
      <c r="G1175" s="93" t="s">
        <v>139</v>
      </c>
      <c r="H1175" s="94"/>
    </row>
    <row r="1177" spans="1:8" ht="24.95" customHeight="1">
      <c r="A1177" s="706" t="s">
        <v>82</v>
      </c>
      <c r="B1177" s="707"/>
      <c r="C1177" s="707"/>
      <c r="D1177" s="707"/>
      <c r="E1177" s="707"/>
      <c r="F1177" s="707"/>
      <c r="G1177" s="707"/>
      <c r="H1177" s="708"/>
    </row>
    <row r="1178" spans="1:8" ht="24.95" customHeight="1">
      <c r="A1178" s="704" t="s">
        <v>42</v>
      </c>
      <c r="B1178" s="681"/>
      <c r="C1178" s="681"/>
      <c r="D1178" s="681"/>
      <c r="E1178" s="681"/>
      <c r="F1178" s="681"/>
      <c r="G1178" s="681"/>
      <c r="H1178" s="705"/>
    </row>
    <row r="1179" spans="1:8" ht="24.95" customHeight="1">
      <c r="A1179" s="704" t="s">
        <v>43</v>
      </c>
      <c r="B1179" s="681"/>
      <c r="C1179" s="681"/>
      <c r="D1179" s="681"/>
      <c r="E1179" s="681"/>
      <c r="F1179" s="681"/>
      <c r="G1179" s="681"/>
      <c r="H1179" s="705"/>
    </row>
    <row r="1180" spans="1:8" ht="24.95" customHeight="1">
      <c r="A1180" s="704" t="s">
        <v>83</v>
      </c>
      <c r="B1180" s="681"/>
      <c r="C1180" s="681"/>
      <c r="D1180" s="681"/>
      <c r="E1180" s="681"/>
      <c r="F1180" s="681"/>
      <c r="G1180" s="681"/>
      <c r="H1180" s="705"/>
    </row>
    <row r="1181" spans="1:8" ht="24.95" customHeight="1">
      <c r="A1181" s="704" t="s">
        <v>84</v>
      </c>
      <c r="B1181" s="681"/>
      <c r="C1181" s="681"/>
      <c r="D1181" s="681"/>
      <c r="E1181" s="681"/>
      <c r="F1181" s="681"/>
      <c r="G1181" s="681"/>
      <c r="H1181" s="705"/>
    </row>
    <row r="1182" spans="1:8" ht="24.95" customHeight="1">
      <c r="A1182" s="30" t="s">
        <v>47</v>
      </c>
      <c r="B1182" s="31"/>
      <c r="C1182" s="679">
        <v>1</v>
      </c>
      <c r="D1182" s="680"/>
      <c r="E1182" s="680"/>
      <c r="F1182" s="31"/>
      <c r="G1182" s="681"/>
      <c r="H1182" s="682"/>
    </row>
    <row r="1183" spans="1:8" ht="24.95" customHeight="1">
      <c r="A1183" s="30" t="s">
        <v>4</v>
      </c>
      <c r="B1183" s="31"/>
      <c r="C1183" s="679" t="s">
        <v>40</v>
      </c>
      <c r="D1183" s="680"/>
      <c r="E1183" s="680"/>
      <c r="F1183" s="32" t="s">
        <v>85</v>
      </c>
      <c r="G1183" s="681">
        <v>26</v>
      </c>
      <c r="H1183" s="682"/>
    </row>
    <row r="1184" spans="1:8" ht="24.95" customHeight="1">
      <c r="A1184" s="30" t="s">
        <v>86</v>
      </c>
      <c r="B1184" s="33"/>
      <c r="C1184" s="679" t="s">
        <v>232</v>
      </c>
      <c r="D1184" s="680"/>
      <c r="E1184" s="680"/>
      <c r="F1184" s="31"/>
      <c r="G1184" s="681"/>
      <c r="H1184" s="682"/>
    </row>
    <row r="1185" spans="1:8" ht="24.95" customHeight="1">
      <c r="A1185" s="30" t="s">
        <v>88</v>
      </c>
      <c r="B1185" s="31"/>
      <c r="C1185" s="679" t="s">
        <v>233</v>
      </c>
      <c r="D1185" s="680"/>
      <c r="E1185" s="680"/>
      <c r="F1185" s="31" t="s">
        <v>53</v>
      </c>
      <c r="G1185" s="681">
        <v>1584</v>
      </c>
      <c r="H1185" s="682"/>
    </row>
    <row r="1186" spans="1:8" ht="24.95" customHeight="1">
      <c r="A1186" s="683" t="s">
        <v>90</v>
      </c>
      <c r="B1186" s="684"/>
      <c r="C1186" s="684"/>
      <c r="D1186" s="684"/>
      <c r="E1186" s="684"/>
      <c r="F1186" s="684"/>
      <c r="G1186" s="684"/>
      <c r="H1186" s="685"/>
    </row>
    <row r="1187" spans="1:8" ht="24.95" customHeight="1">
      <c r="A1187" s="683" t="s">
        <v>62</v>
      </c>
      <c r="B1187" s="684"/>
      <c r="C1187" s="684"/>
      <c r="D1187" s="684"/>
      <c r="E1187" s="684"/>
      <c r="F1187" s="684"/>
      <c r="G1187" s="684"/>
      <c r="H1187" s="685"/>
    </row>
    <row r="1188" spans="1:8" ht="24.95" customHeight="1">
      <c r="A1188" s="674" t="s">
        <v>54</v>
      </c>
      <c r="B1188" s="692" t="s">
        <v>55</v>
      </c>
      <c r="C1188" s="695" t="s">
        <v>67</v>
      </c>
      <c r="D1188" s="695" t="s">
        <v>91</v>
      </c>
      <c r="E1188" s="695" t="s">
        <v>69</v>
      </c>
      <c r="F1188" s="695" t="s">
        <v>70</v>
      </c>
      <c r="G1188" s="698" t="s">
        <v>71</v>
      </c>
      <c r="H1188" s="701" t="s">
        <v>12</v>
      </c>
    </row>
    <row r="1189" spans="1:8" ht="24.95" customHeight="1">
      <c r="A1189" s="675"/>
      <c r="B1189" s="693"/>
      <c r="C1189" s="696"/>
      <c r="D1189" s="696"/>
      <c r="E1189" s="696"/>
      <c r="F1189" s="696"/>
      <c r="G1189" s="699"/>
      <c r="H1189" s="702"/>
    </row>
    <row r="1190" spans="1:8" ht="24.95" customHeight="1">
      <c r="A1190" s="676"/>
      <c r="B1190" s="694"/>
      <c r="C1190" s="697"/>
      <c r="D1190" s="697"/>
      <c r="E1190" s="697"/>
      <c r="F1190" s="697"/>
      <c r="G1190" s="700"/>
      <c r="H1190" s="703"/>
    </row>
    <row r="1191" spans="1:8" ht="24.95" customHeight="1">
      <c r="A1191" s="34">
        <v>1</v>
      </c>
      <c r="B1191" s="35" t="s">
        <v>5</v>
      </c>
      <c r="C1191" s="36">
        <v>9.25</v>
      </c>
      <c r="D1191" s="36">
        <v>4</v>
      </c>
      <c r="E1191" s="37">
        <v>4</v>
      </c>
      <c r="F1191" s="36">
        <v>45</v>
      </c>
      <c r="G1191" s="38">
        <v>62.25</v>
      </c>
      <c r="H1191" s="39" t="s">
        <v>134</v>
      </c>
    </row>
    <row r="1192" spans="1:8" ht="24.95" customHeight="1">
      <c r="A1192" s="34">
        <v>2</v>
      </c>
      <c r="B1192" s="35" t="s">
        <v>6</v>
      </c>
      <c r="C1192" s="40">
        <v>9.5</v>
      </c>
      <c r="D1192" s="36">
        <v>4</v>
      </c>
      <c r="E1192" s="37">
        <v>4</v>
      </c>
      <c r="F1192" s="41">
        <v>28</v>
      </c>
      <c r="G1192" s="38">
        <v>45.5</v>
      </c>
      <c r="H1192" s="39" t="s">
        <v>127</v>
      </c>
    </row>
    <row r="1193" spans="1:8" ht="24.95" customHeight="1">
      <c r="A1193" s="34">
        <v>3</v>
      </c>
      <c r="B1193" s="35" t="s">
        <v>7</v>
      </c>
      <c r="C1193" s="41">
        <v>9.75</v>
      </c>
      <c r="D1193" s="36">
        <v>4</v>
      </c>
      <c r="E1193" s="37">
        <v>4</v>
      </c>
      <c r="F1193" s="41">
        <v>73</v>
      </c>
      <c r="G1193" s="38">
        <v>90.75</v>
      </c>
      <c r="H1193" s="39" t="str">
        <f>IF(G1193&gt;=91,"A1",IF(G1193&gt;=81,"A2",IF(G1193&gt;=71,"B1",IF(G1193&gt;=61,"B2",IF(G1193&gt;=51,"C1",IF(G1193&gt;=41,"C2",IF(G1193&gt;=33,"D","E")))))))</f>
        <v>A2</v>
      </c>
    </row>
    <row r="1194" spans="1:8" ht="24.95" customHeight="1">
      <c r="A1194" s="34">
        <v>4</v>
      </c>
      <c r="B1194" s="35" t="s">
        <v>8</v>
      </c>
      <c r="C1194" s="41">
        <v>9.5</v>
      </c>
      <c r="D1194" s="36">
        <v>4</v>
      </c>
      <c r="E1194" s="37">
        <v>4</v>
      </c>
      <c r="F1194" s="41">
        <v>41</v>
      </c>
      <c r="G1194" s="38">
        <v>58.5</v>
      </c>
      <c r="H1194" s="39" t="str">
        <f>IF(G1194&gt;=91,"A1",IF(G1194&gt;=81,"A2",IF(G1194&gt;=71,"B1",IF(G1194&gt;=61,"B2",IF(G1194&gt;=51,"C1",IF(G1194&gt;=41,"C2",IF(G1194&gt;=33,"D","E")))))))</f>
        <v>C1</v>
      </c>
    </row>
    <row r="1195" spans="1:8" ht="24.95" customHeight="1">
      <c r="A1195" s="34">
        <v>5</v>
      </c>
      <c r="B1195" s="42" t="s">
        <v>94</v>
      </c>
      <c r="C1195" s="41"/>
      <c r="D1195" s="36"/>
      <c r="E1195" s="37"/>
      <c r="F1195" s="41"/>
      <c r="G1195" s="38">
        <v>36.5</v>
      </c>
      <c r="H1195" s="39"/>
    </row>
    <row r="1196" spans="1:8" ht="24.95" customHeight="1">
      <c r="A1196" s="34">
        <v>6</v>
      </c>
      <c r="B1196" s="43" t="s">
        <v>95</v>
      </c>
      <c r="C1196" s="44"/>
      <c r="D1196" s="44"/>
      <c r="E1196" s="44"/>
      <c r="F1196" s="45" t="s">
        <v>155</v>
      </c>
      <c r="G1196" s="38"/>
      <c r="H1196" s="39"/>
    </row>
    <row r="1197" spans="1:8" ht="24.95" customHeight="1">
      <c r="A1197" s="34">
        <v>7</v>
      </c>
      <c r="B1197" s="43" t="s">
        <v>97</v>
      </c>
      <c r="C1197" s="44"/>
      <c r="D1197" s="44"/>
      <c r="E1197" s="44"/>
      <c r="F1197" s="45" t="s">
        <v>144</v>
      </c>
      <c r="G1197" s="38"/>
      <c r="H1197" s="39"/>
    </row>
    <row r="1198" spans="1:8" ht="24.95" customHeight="1">
      <c r="A1198" s="46" t="s">
        <v>10</v>
      </c>
      <c r="B1198" s="43"/>
      <c r="C1198" s="44"/>
      <c r="D1198" s="44"/>
      <c r="E1198" s="44"/>
      <c r="F1198" s="45"/>
      <c r="G1198" s="38">
        <f>SUM(G1191:G1197)</f>
        <v>293.5</v>
      </c>
      <c r="H1198" s="39"/>
    </row>
    <row r="1199" spans="1:8" ht="24.95" customHeight="1">
      <c r="A1199" s="46" t="s">
        <v>98</v>
      </c>
      <c r="B1199" s="43"/>
      <c r="C1199" s="44"/>
      <c r="D1199" s="44"/>
      <c r="E1199" s="44"/>
      <c r="F1199" s="45"/>
      <c r="G1199" s="38">
        <f>(G1198/450)*100</f>
        <v>65.222222222222229</v>
      </c>
      <c r="H1199" s="39" t="str">
        <f>IF(G1199&gt;=91,"A1",IF(G1199&gt;=81,"A2",IF(G1199&gt;=71,"B1",IF(G1199&gt;=61,"B2",IF(G1199&gt;=51,"C1",IF(G1199&gt;=41,"C2",IF(G1199&gt;=33,"D","E")))))))</f>
        <v>B2</v>
      </c>
    </row>
    <row r="1200" spans="1:8" ht="24.95" customHeight="1">
      <c r="A1200" s="686" t="s">
        <v>234</v>
      </c>
      <c r="B1200" s="687"/>
      <c r="C1200" s="687"/>
      <c r="D1200" s="687"/>
      <c r="E1200" s="687"/>
      <c r="F1200" s="687"/>
      <c r="G1200" s="687"/>
      <c r="H1200" s="688"/>
    </row>
    <row r="1201" spans="1:8" ht="24.95" customHeight="1">
      <c r="A1201" s="689" t="s">
        <v>100</v>
      </c>
      <c r="B1201" s="690"/>
      <c r="C1201" s="690"/>
      <c r="D1201" s="690"/>
      <c r="E1201" s="690"/>
      <c r="F1201" s="690"/>
      <c r="G1201" s="690"/>
      <c r="H1201" s="691"/>
    </row>
    <row r="1202" spans="1:8" ht="24.95" customHeight="1">
      <c r="A1202" s="667" t="s">
        <v>101</v>
      </c>
      <c r="B1202" s="668"/>
      <c r="C1202" s="668"/>
      <c r="D1202" s="668"/>
      <c r="E1202" s="668"/>
      <c r="F1202" s="668"/>
      <c r="G1202" s="668"/>
      <c r="H1202" s="669"/>
    </row>
    <row r="1203" spans="1:8" ht="24.95" customHeight="1">
      <c r="A1203" s="667" t="s">
        <v>102</v>
      </c>
      <c r="B1203" s="668"/>
      <c r="C1203" s="668"/>
      <c r="D1203" s="668"/>
      <c r="E1203" s="668"/>
      <c r="F1203" s="49"/>
      <c r="G1203" s="50" t="s">
        <v>103</v>
      </c>
      <c r="H1203" s="48"/>
    </row>
    <row r="1204" spans="1:8" ht="24.95" customHeight="1">
      <c r="A1204" s="51" t="s">
        <v>104</v>
      </c>
      <c r="B1204" s="52"/>
      <c r="C1204" s="52"/>
      <c r="D1204" s="52"/>
      <c r="E1204" s="53"/>
      <c r="F1204" s="54"/>
      <c r="G1204" s="55" t="s">
        <v>105</v>
      </c>
      <c r="H1204" s="56"/>
    </row>
    <row r="1205" spans="1:8" ht="24.95" customHeight="1">
      <c r="A1205" s="667" t="s">
        <v>106</v>
      </c>
      <c r="B1205" s="668"/>
      <c r="C1205" s="668"/>
      <c r="D1205" s="668"/>
      <c r="E1205" s="668"/>
      <c r="F1205" s="668"/>
      <c r="G1205" s="668"/>
      <c r="H1205" s="669"/>
    </row>
    <row r="1206" spans="1:8" ht="24.95" customHeight="1">
      <c r="A1206" s="667" t="s">
        <v>102</v>
      </c>
      <c r="B1206" s="668"/>
      <c r="C1206" s="668"/>
      <c r="D1206" s="668"/>
      <c r="E1206" s="668"/>
      <c r="F1206" s="49"/>
      <c r="G1206" s="50" t="s">
        <v>103</v>
      </c>
      <c r="H1206" s="48"/>
    </row>
    <row r="1207" spans="1:8" ht="24.95" customHeight="1">
      <c r="A1207" s="57" t="s">
        <v>107</v>
      </c>
      <c r="B1207" s="58"/>
      <c r="C1207" s="58"/>
      <c r="D1207" s="58"/>
      <c r="E1207" s="59"/>
      <c r="F1207" s="60"/>
      <c r="G1207" s="61" t="s">
        <v>108</v>
      </c>
      <c r="H1207" s="62"/>
    </row>
    <row r="1208" spans="1:8" ht="24.95" customHeight="1">
      <c r="A1208" s="57" t="s">
        <v>109</v>
      </c>
      <c r="B1208" s="58"/>
      <c r="C1208" s="58"/>
      <c r="D1208" s="58"/>
      <c r="E1208" s="59"/>
      <c r="F1208" s="60"/>
      <c r="G1208" s="55" t="s">
        <v>105</v>
      </c>
      <c r="H1208" s="56"/>
    </row>
    <row r="1209" spans="1:8" ht="24.95" customHeight="1">
      <c r="A1209" s="57" t="s">
        <v>110</v>
      </c>
      <c r="B1209" s="58"/>
      <c r="C1209" s="58"/>
      <c r="D1209" s="58"/>
      <c r="E1209" s="59"/>
      <c r="F1209" s="58"/>
      <c r="G1209" s="63" t="s">
        <v>105</v>
      </c>
      <c r="H1209" s="64"/>
    </row>
    <row r="1210" spans="1:8" ht="24.95" customHeight="1">
      <c r="A1210" s="57" t="s">
        <v>111</v>
      </c>
      <c r="B1210" s="58"/>
      <c r="C1210" s="58"/>
      <c r="D1210" s="58"/>
      <c r="E1210" s="59"/>
      <c r="F1210" s="58"/>
      <c r="G1210" s="63" t="s">
        <v>105</v>
      </c>
      <c r="H1210" s="64"/>
    </row>
    <row r="1211" spans="1:8" ht="24.95" customHeight="1">
      <c r="A1211" s="667" t="s">
        <v>112</v>
      </c>
      <c r="B1211" s="668"/>
      <c r="C1211" s="668"/>
      <c r="D1211" s="668"/>
      <c r="E1211" s="668"/>
      <c r="F1211" s="668"/>
      <c r="G1211" s="668"/>
      <c r="H1211" s="669"/>
    </row>
    <row r="1212" spans="1:8" ht="24.95" customHeight="1">
      <c r="A1212" s="667" t="s">
        <v>102</v>
      </c>
      <c r="B1212" s="668"/>
      <c r="C1212" s="668"/>
      <c r="D1212" s="668"/>
      <c r="E1212" s="668"/>
      <c r="F1212" s="65"/>
      <c r="G1212" s="66"/>
      <c r="H1212" s="67"/>
    </row>
    <row r="1213" spans="1:8" ht="24.95" customHeight="1">
      <c r="A1213" s="51" t="s">
        <v>113</v>
      </c>
      <c r="B1213" s="68"/>
      <c r="C1213" s="47" t="s">
        <v>235</v>
      </c>
      <c r="D1213" s="47"/>
      <c r="E1213" s="69"/>
      <c r="F1213" s="47"/>
      <c r="G1213" s="70"/>
      <c r="H1213" s="48"/>
    </row>
    <row r="1214" spans="1:8" ht="24.95" customHeight="1">
      <c r="A1214" s="71" t="s">
        <v>115</v>
      </c>
      <c r="B1214" s="72"/>
      <c r="C1214" s="73"/>
      <c r="D1214" s="73"/>
      <c r="E1214" s="74"/>
      <c r="F1214" s="73"/>
      <c r="G1214" s="63"/>
      <c r="H1214" s="64"/>
    </row>
    <row r="1215" spans="1:8" ht="24.95" customHeight="1">
      <c r="A1215" s="667" t="s">
        <v>116</v>
      </c>
      <c r="B1215" s="668"/>
      <c r="C1215" s="668"/>
      <c r="D1215" s="668"/>
      <c r="E1215" s="670"/>
      <c r="F1215" s="75"/>
      <c r="G1215" s="61" t="s">
        <v>117</v>
      </c>
      <c r="H1215" s="76"/>
    </row>
    <row r="1216" spans="1:8" ht="24.95" customHeight="1">
      <c r="A1216" s="77" t="s">
        <v>118</v>
      </c>
      <c r="B1216" s="78" t="s">
        <v>12</v>
      </c>
      <c r="C1216" s="78" t="s">
        <v>118</v>
      </c>
      <c r="D1216" s="78" t="s">
        <v>12</v>
      </c>
      <c r="E1216" s="79"/>
      <c r="F1216" s="78" t="s">
        <v>119</v>
      </c>
      <c r="G1216" s="61"/>
      <c r="H1216" s="80" t="s">
        <v>12</v>
      </c>
    </row>
    <row r="1217" spans="1:8" ht="24.95" customHeight="1">
      <c r="A1217" s="81" t="s">
        <v>120</v>
      </c>
      <c r="B1217" s="78" t="s">
        <v>121</v>
      </c>
      <c r="C1217" s="82" t="s">
        <v>122</v>
      </c>
      <c r="D1217" s="82" t="s">
        <v>123</v>
      </c>
      <c r="E1217" s="79"/>
      <c r="F1217" s="82">
        <v>3</v>
      </c>
      <c r="G1217" s="83"/>
      <c r="H1217" s="84" t="s">
        <v>105</v>
      </c>
    </row>
    <row r="1218" spans="1:8" ht="24.95" customHeight="1">
      <c r="A1218" s="81" t="s">
        <v>124</v>
      </c>
      <c r="B1218" s="78" t="s">
        <v>125</v>
      </c>
      <c r="C1218" s="82" t="s">
        <v>126</v>
      </c>
      <c r="D1218" s="82" t="s">
        <v>127</v>
      </c>
      <c r="E1218" s="79"/>
      <c r="F1218" s="82">
        <v>2</v>
      </c>
      <c r="G1218" s="83"/>
      <c r="H1218" s="84" t="s">
        <v>108</v>
      </c>
    </row>
    <row r="1219" spans="1:8" ht="24.95" customHeight="1">
      <c r="A1219" s="81" t="s">
        <v>128</v>
      </c>
      <c r="B1219" s="78" t="s">
        <v>129</v>
      </c>
      <c r="C1219" s="82" t="s">
        <v>130</v>
      </c>
      <c r="D1219" s="82" t="s">
        <v>131</v>
      </c>
      <c r="E1219" s="79"/>
      <c r="F1219" s="82">
        <v>1</v>
      </c>
      <c r="G1219" s="83"/>
      <c r="H1219" s="84" t="s">
        <v>132</v>
      </c>
    </row>
    <row r="1220" spans="1:8" ht="24.95" customHeight="1">
      <c r="A1220" s="81" t="s">
        <v>133</v>
      </c>
      <c r="B1220" s="78" t="s">
        <v>134</v>
      </c>
      <c r="C1220" s="85" t="s">
        <v>135</v>
      </c>
      <c r="D1220" s="85" t="s">
        <v>136</v>
      </c>
      <c r="E1220" s="86"/>
      <c r="F1220" s="87"/>
      <c r="G1220" s="88"/>
      <c r="H1220" s="89"/>
    </row>
    <row r="1221" spans="1:8" ht="64.5" customHeight="1">
      <c r="A1221" s="90" t="s">
        <v>137</v>
      </c>
      <c r="B1221" s="91"/>
      <c r="C1221" s="671" t="s">
        <v>138</v>
      </c>
      <c r="D1221" s="672"/>
      <c r="E1221" s="673"/>
      <c r="F1221" s="92"/>
      <c r="G1221" s="93" t="s">
        <v>139</v>
      </c>
      <c r="H1221" s="94"/>
    </row>
    <row r="1224" spans="1:8" ht="24.95" customHeight="1">
      <c r="A1224" s="706" t="s">
        <v>82</v>
      </c>
      <c r="B1224" s="707"/>
      <c r="C1224" s="707"/>
      <c r="D1224" s="707"/>
      <c r="E1224" s="707"/>
      <c r="F1224" s="707"/>
      <c r="G1224" s="707"/>
      <c r="H1224" s="708"/>
    </row>
    <row r="1225" spans="1:8" ht="24.95" customHeight="1">
      <c r="A1225" s="704" t="s">
        <v>42</v>
      </c>
      <c r="B1225" s="681"/>
      <c r="C1225" s="681"/>
      <c r="D1225" s="681"/>
      <c r="E1225" s="681"/>
      <c r="F1225" s="681"/>
      <c r="G1225" s="681"/>
      <c r="H1225" s="705"/>
    </row>
    <row r="1226" spans="1:8" ht="24.95" customHeight="1">
      <c r="A1226" s="704" t="s">
        <v>43</v>
      </c>
      <c r="B1226" s="681"/>
      <c r="C1226" s="681"/>
      <c r="D1226" s="681"/>
      <c r="E1226" s="681"/>
      <c r="F1226" s="681"/>
      <c r="G1226" s="681"/>
      <c r="H1226" s="705"/>
    </row>
    <row r="1227" spans="1:8" ht="24.95" customHeight="1">
      <c r="A1227" s="704" t="s">
        <v>83</v>
      </c>
      <c r="B1227" s="681"/>
      <c r="C1227" s="681"/>
      <c r="D1227" s="681"/>
      <c r="E1227" s="681"/>
      <c r="F1227" s="681"/>
      <c r="G1227" s="681"/>
      <c r="H1227" s="705"/>
    </row>
    <row r="1228" spans="1:8" ht="24.95" customHeight="1">
      <c r="A1228" s="704" t="s">
        <v>84</v>
      </c>
      <c r="B1228" s="681"/>
      <c r="C1228" s="681"/>
      <c r="D1228" s="681"/>
      <c r="E1228" s="681"/>
      <c r="F1228" s="681"/>
      <c r="G1228" s="681"/>
      <c r="H1228" s="705"/>
    </row>
    <row r="1229" spans="1:8" ht="24.95" customHeight="1">
      <c r="A1229" s="30" t="s">
        <v>47</v>
      </c>
      <c r="B1229" s="31"/>
      <c r="C1229" s="679">
        <v>1</v>
      </c>
      <c r="D1229" s="680"/>
      <c r="E1229" s="680"/>
      <c r="F1229" s="31"/>
      <c r="G1229" s="681"/>
      <c r="H1229" s="682"/>
    </row>
    <row r="1230" spans="1:8" ht="24.95" customHeight="1">
      <c r="A1230" s="30" t="s">
        <v>4</v>
      </c>
      <c r="B1230" s="31"/>
      <c r="C1230" s="679" t="s">
        <v>41</v>
      </c>
      <c r="D1230" s="680"/>
      <c r="E1230" s="680"/>
      <c r="F1230" s="32" t="s">
        <v>85</v>
      </c>
      <c r="G1230" s="681">
        <v>27</v>
      </c>
      <c r="H1230" s="682"/>
    </row>
    <row r="1231" spans="1:8" ht="24.95" customHeight="1">
      <c r="A1231" s="30" t="s">
        <v>86</v>
      </c>
      <c r="B1231" s="33"/>
      <c r="C1231" s="679" t="s">
        <v>236</v>
      </c>
      <c r="D1231" s="680"/>
      <c r="E1231" s="680"/>
      <c r="F1231" s="31"/>
      <c r="G1231" s="681"/>
      <c r="H1231" s="682"/>
    </row>
    <row r="1232" spans="1:8" ht="24.95" customHeight="1">
      <c r="A1232" s="30" t="s">
        <v>88</v>
      </c>
      <c r="B1232" s="31"/>
      <c r="C1232" s="679" t="s">
        <v>237</v>
      </c>
      <c r="D1232" s="680"/>
      <c r="E1232" s="680"/>
      <c r="F1232" s="31" t="s">
        <v>53</v>
      </c>
      <c r="G1232" s="681">
        <v>1588</v>
      </c>
      <c r="H1232" s="682"/>
    </row>
    <row r="1233" spans="1:8" ht="24.95" customHeight="1">
      <c r="A1233" s="683" t="s">
        <v>90</v>
      </c>
      <c r="B1233" s="684"/>
      <c r="C1233" s="684"/>
      <c r="D1233" s="684"/>
      <c r="E1233" s="684"/>
      <c r="F1233" s="684"/>
      <c r="G1233" s="684"/>
      <c r="H1233" s="685"/>
    </row>
    <row r="1234" spans="1:8" ht="24.95" customHeight="1">
      <c r="A1234" s="683" t="s">
        <v>62</v>
      </c>
      <c r="B1234" s="684"/>
      <c r="C1234" s="684"/>
      <c r="D1234" s="684"/>
      <c r="E1234" s="684"/>
      <c r="F1234" s="684"/>
      <c r="G1234" s="684"/>
      <c r="H1234" s="685"/>
    </row>
    <row r="1235" spans="1:8" ht="24.95" customHeight="1">
      <c r="A1235" s="674" t="s">
        <v>54</v>
      </c>
      <c r="B1235" s="692" t="s">
        <v>55</v>
      </c>
      <c r="C1235" s="695" t="s">
        <v>67</v>
      </c>
      <c r="D1235" s="695" t="s">
        <v>91</v>
      </c>
      <c r="E1235" s="695" t="s">
        <v>69</v>
      </c>
      <c r="F1235" s="695" t="s">
        <v>70</v>
      </c>
      <c r="G1235" s="698" t="s">
        <v>71</v>
      </c>
      <c r="H1235" s="701" t="s">
        <v>12</v>
      </c>
    </row>
    <row r="1236" spans="1:8" ht="24.95" customHeight="1">
      <c r="A1236" s="675"/>
      <c r="B1236" s="693"/>
      <c r="C1236" s="696"/>
      <c r="D1236" s="696"/>
      <c r="E1236" s="696"/>
      <c r="F1236" s="696"/>
      <c r="G1236" s="699"/>
      <c r="H1236" s="702"/>
    </row>
    <row r="1237" spans="1:8" ht="24.95" customHeight="1">
      <c r="A1237" s="676"/>
      <c r="B1237" s="694"/>
      <c r="C1237" s="697"/>
      <c r="D1237" s="697"/>
      <c r="E1237" s="697"/>
      <c r="F1237" s="697"/>
      <c r="G1237" s="700"/>
      <c r="H1237" s="703"/>
    </row>
    <row r="1238" spans="1:8" ht="24.95" customHeight="1">
      <c r="A1238" s="34">
        <v>1</v>
      </c>
      <c r="B1238" s="35" t="s">
        <v>5</v>
      </c>
      <c r="C1238" s="36" t="s">
        <v>178</v>
      </c>
      <c r="D1238" s="36" t="s">
        <v>79</v>
      </c>
      <c r="E1238" s="37" t="s">
        <v>79</v>
      </c>
      <c r="F1238" s="36" t="s">
        <v>238</v>
      </c>
      <c r="G1238" s="38">
        <f>C1238+D1238+E1238+F1238</f>
        <v>86</v>
      </c>
      <c r="H1238" s="39" t="str">
        <f>IF(G1238&gt;=91,"A1",IF(G1238&gt;=81,"A2",IF(G1238&gt;=71,"B1",IF(G1238&gt;=61,"B2",IF(G1238&gt;=51,"C1",IF(G1238&gt;=41,"C2",IF(G1238&gt;=33,"D","E")))))))</f>
        <v>A2</v>
      </c>
    </row>
    <row r="1239" spans="1:8" ht="24.95" customHeight="1">
      <c r="A1239" s="34">
        <v>2</v>
      </c>
      <c r="B1239" s="35" t="s">
        <v>6</v>
      </c>
      <c r="C1239" s="40">
        <v>7</v>
      </c>
      <c r="D1239" s="36" t="s">
        <v>79</v>
      </c>
      <c r="E1239" s="37" t="s">
        <v>79</v>
      </c>
      <c r="F1239" s="41">
        <v>49</v>
      </c>
      <c r="G1239" s="38">
        <f>C1239+D1239+E1239+F1239</f>
        <v>66</v>
      </c>
      <c r="H1239" s="39" t="str">
        <f>IF(G1239&gt;=91,"A1",IF(G1239&gt;=81,"A2",IF(G1239&gt;=71,"B1",IF(G1239&gt;=61,"B2",IF(G1239&gt;=51,"C1",IF(G1239&gt;=41,"C2",IF(G1239&gt;=33,"D","E")))))))</f>
        <v>B2</v>
      </c>
    </row>
    <row r="1240" spans="1:8" ht="24.95" customHeight="1">
      <c r="A1240" s="34">
        <v>3</v>
      </c>
      <c r="B1240" s="35" t="s">
        <v>7</v>
      </c>
      <c r="C1240" s="41">
        <v>8</v>
      </c>
      <c r="D1240" s="36" t="s">
        <v>79</v>
      </c>
      <c r="E1240" s="37" t="s">
        <v>79</v>
      </c>
      <c r="F1240" s="41">
        <v>75</v>
      </c>
      <c r="G1240" s="38">
        <f>C1240+D1240+E1240+F1240</f>
        <v>93</v>
      </c>
      <c r="H1240" s="39" t="str">
        <f>IF(G1240&gt;=91,"A1",IF(G1240&gt;=81,"A2",IF(G1240&gt;=71,"B1",IF(G1240&gt;=61,"B2",IF(G1240&gt;=51,"C1",IF(G1240&gt;=41,"C2",IF(G1240&gt;=33,"D","E")))))))</f>
        <v>A1</v>
      </c>
    </row>
    <row r="1241" spans="1:8" ht="24.95" customHeight="1">
      <c r="A1241" s="34">
        <v>4</v>
      </c>
      <c r="B1241" s="35" t="s">
        <v>8</v>
      </c>
      <c r="C1241" s="41">
        <v>9</v>
      </c>
      <c r="D1241" s="36" t="s">
        <v>79</v>
      </c>
      <c r="E1241" s="37" t="s">
        <v>79</v>
      </c>
      <c r="F1241" s="41">
        <v>56</v>
      </c>
      <c r="G1241" s="38">
        <f>C1241+D1241+E1241+F1241</f>
        <v>75</v>
      </c>
      <c r="H1241" s="39" t="str">
        <f>IF(G1241&gt;=91,"A1",IF(G1241&gt;=81,"A2",IF(G1241&gt;=71,"B1",IF(G1241&gt;=61,"B2",IF(G1241&gt;=51,"C1",IF(G1241&gt;=41,"C2",IF(G1241&gt;=33,"D","E")))))))</f>
        <v>B1</v>
      </c>
    </row>
    <row r="1242" spans="1:8" ht="24.95" customHeight="1">
      <c r="A1242" s="34">
        <v>5</v>
      </c>
      <c r="B1242" s="42" t="s">
        <v>94</v>
      </c>
      <c r="C1242" s="41"/>
      <c r="D1242" s="36"/>
      <c r="E1242" s="37"/>
      <c r="F1242" s="41">
        <v>42.5</v>
      </c>
      <c r="G1242" s="38">
        <f>C1242+D1242+E1242+F1242</f>
        <v>42.5</v>
      </c>
      <c r="H1242" s="39"/>
    </row>
    <row r="1243" spans="1:8" ht="24.95" customHeight="1">
      <c r="A1243" s="34">
        <v>6</v>
      </c>
      <c r="B1243" s="43" t="s">
        <v>95</v>
      </c>
      <c r="C1243" s="44"/>
      <c r="D1243" s="44"/>
      <c r="E1243" s="44"/>
      <c r="F1243" s="45" t="s">
        <v>155</v>
      </c>
      <c r="G1243" s="38"/>
      <c r="H1243" s="39"/>
    </row>
    <row r="1244" spans="1:8" ht="24.95" customHeight="1">
      <c r="A1244" s="34">
        <v>7</v>
      </c>
      <c r="B1244" s="43" t="s">
        <v>97</v>
      </c>
      <c r="C1244" s="44"/>
      <c r="D1244" s="44"/>
      <c r="E1244" s="44"/>
      <c r="F1244" s="45" t="s">
        <v>144</v>
      </c>
      <c r="G1244" s="38"/>
      <c r="H1244" s="39"/>
    </row>
    <row r="1245" spans="1:8" ht="24.95" customHeight="1">
      <c r="A1245" s="46" t="s">
        <v>10</v>
      </c>
      <c r="B1245" s="43"/>
      <c r="C1245" s="44"/>
      <c r="D1245" s="44"/>
      <c r="E1245" s="44"/>
      <c r="F1245" s="45"/>
      <c r="G1245" s="38">
        <f>SUM(G1238:G1244)</f>
        <v>362.5</v>
      </c>
      <c r="H1245" s="39"/>
    </row>
    <row r="1246" spans="1:8" ht="24.95" customHeight="1">
      <c r="A1246" s="46" t="s">
        <v>98</v>
      </c>
      <c r="B1246" s="43"/>
      <c r="C1246" s="44"/>
      <c r="D1246" s="44"/>
      <c r="E1246" s="44"/>
      <c r="F1246" s="45"/>
      <c r="G1246" s="38">
        <f>(G1245/450)*100</f>
        <v>80.555555555555557</v>
      </c>
      <c r="H1246" s="39" t="str">
        <f>IF(G1246&gt;=91,"A1",IF(G1246&gt;=81,"A2",IF(G1246&gt;=71,"B1",IF(G1246&gt;=61,"B2",IF(G1246&gt;=51,"C1",IF(G1246&gt;=41,"C2",IF(G1246&gt;=33,"D","E")))))))</f>
        <v>B1</v>
      </c>
    </row>
    <row r="1247" spans="1:8" ht="24.95" customHeight="1">
      <c r="A1247" s="686" t="s">
        <v>161</v>
      </c>
      <c r="B1247" s="687"/>
      <c r="C1247" s="687"/>
      <c r="D1247" s="687"/>
      <c r="E1247" s="687"/>
      <c r="F1247" s="687"/>
      <c r="G1247" s="687"/>
      <c r="H1247" s="688"/>
    </row>
    <row r="1248" spans="1:8" ht="24.95" customHeight="1">
      <c r="A1248" s="689" t="s">
        <v>100</v>
      </c>
      <c r="B1248" s="690"/>
      <c r="C1248" s="690"/>
      <c r="D1248" s="690"/>
      <c r="E1248" s="690"/>
      <c r="F1248" s="690"/>
      <c r="G1248" s="690"/>
      <c r="H1248" s="691"/>
    </row>
    <row r="1249" spans="1:8" ht="24.95" customHeight="1">
      <c r="A1249" s="667" t="s">
        <v>101</v>
      </c>
      <c r="B1249" s="668"/>
      <c r="C1249" s="668"/>
      <c r="D1249" s="668"/>
      <c r="E1249" s="668"/>
      <c r="F1249" s="668"/>
      <c r="G1249" s="668"/>
      <c r="H1249" s="669"/>
    </row>
    <row r="1250" spans="1:8" ht="24.95" customHeight="1">
      <c r="A1250" s="667" t="s">
        <v>102</v>
      </c>
      <c r="B1250" s="668"/>
      <c r="C1250" s="668"/>
      <c r="D1250" s="668"/>
      <c r="E1250" s="668"/>
      <c r="F1250" s="49"/>
      <c r="G1250" s="50" t="s">
        <v>103</v>
      </c>
      <c r="H1250" s="48"/>
    </row>
    <row r="1251" spans="1:8" ht="24.95" customHeight="1">
      <c r="A1251" s="51" t="s">
        <v>104</v>
      </c>
      <c r="B1251" s="52"/>
      <c r="C1251" s="52"/>
      <c r="D1251" s="52"/>
      <c r="E1251" s="53"/>
      <c r="F1251" s="54"/>
      <c r="G1251" s="55" t="s">
        <v>105</v>
      </c>
      <c r="H1251" s="56"/>
    </row>
    <row r="1252" spans="1:8" ht="24.95" customHeight="1">
      <c r="A1252" s="667" t="s">
        <v>106</v>
      </c>
      <c r="B1252" s="668"/>
      <c r="C1252" s="668"/>
      <c r="D1252" s="668"/>
      <c r="E1252" s="668"/>
      <c r="F1252" s="668"/>
      <c r="G1252" s="668"/>
      <c r="H1252" s="669"/>
    </row>
    <row r="1253" spans="1:8" ht="24.95" customHeight="1">
      <c r="A1253" s="667" t="s">
        <v>102</v>
      </c>
      <c r="B1253" s="668"/>
      <c r="C1253" s="668"/>
      <c r="D1253" s="668"/>
      <c r="E1253" s="668"/>
      <c r="F1253" s="49"/>
      <c r="G1253" s="50" t="s">
        <v>103</v>
      </c>
      <c r="H1253" s="48"/>
    </row>
    <row r="1254" spans="1:8" ht="24.95" customHeight="1">
      <c r="A1254" s="57" t="s">
        <v>107</v>
      </c>
      <c r="B1254" s="58"/>
      <c r="C1254" s="58"/>
      <c r="D1254" s="58"/>
      <c r="E1254" s="59"/>
      <c r="F1254" s="60"/>
      <c r="G1254" s="61" t="s">
        <v>108</v>
      </c>
      <c r="H1254" s="62"/>
    </row>
    <row r="1255" spans="1:8" ht="24.95" customHeight="1">
      <c r="A1255" s="57" t="s">
        <v>109</v>
      </c>
      <c r="B1255" s="58"/>
      <c r="C1255" s="58"/>
      <c r="D1255" s="58"/>
      <c r="E1255" s="59"/>
      <c r="F1255" s="60"/>
      <c r="G1255" s="55" t="s">
        <v>105</v>
      </c>
      <c r="H1255" s="56"/>
    </row>
    <row r="1256" spans="1:8" ht="24.95" customHeight="1">
      <c r="A1256" s="57" t="s">
        <v>110</v>
      </c>
      <c r="B1256" s="58"/>
      <c r="C1256" s="58"/>
      <c r="D1256" s="58"/>
      <c r="E1256" s="59"/>
      <c r="F1256" s="58"/>
      <c r="G1256" s="63" t="s">
        <v>105</v>
      </c>
      <c r="H1256" s="64"/>
    </row>
    <row r="1257" spans="1:8" ht="24.95" customHeight="1">
      <c r="A1257" s="57" t="s">
        <v>111</v>
      </c>
      <c r="B1257" s="58"/>
      <c r="C1257" s="58"/>
      <c r="D1257" s="58"/>
      <c r="E1257" s="59"/>
      <c r="F1257" s="58"/>
      <c r="G1257" s="63" t="s">
        <v>105</v>
      </c>
      <c r="H1257" s="64"/>
    </row>
    <row r="1258" spans="1:8" ht="24.95" customHeight="1">
      <c r="A1258" s="667" t="s">
        <v>112</v>
      </c>
      <c r="B1258" s="668"/>
      <c r="C1258" s="668"/>
      <c r="D1258" s="668"/>
      <c r="E1258" s="668"/>
      <c r="F1258" s="668"/>
      <c r="G1258" s="668"/>
      <c r="H1258" s="669"/>
    </row>
    <row r="1259" spans="1:8" ht="24.95" customHeight="1">
      <c r="A1259" s="667" t="s">
        <v>102</v>
      </c>
      <c r="B1259" s="668"/>
      <c r="C1259" s="668"/>
      <c r="D1259" s="668"/>
      <c r="E1259" s="668"/>
      <c r="F1259" s="65"/>
      <c r="G1259" s="66"/>
      <c r="H1259" s="67"/>
    </row>
    <row r="1260" spans="1:8" ht="24.95" customHeight="1">
      <c r="A1260" s="51" t="s">
        <v>113</v>
      </c>
      <c r="B1260" s="68"/>
      <c r="C1260" s="47" t="s">
        <v>239</v>
      </c>
      <c r="D1260" s="47"/>
      <c r="E1260" s="69"/>
      <c r="F1260" s="47"/>
      <c r="G1260" s="70"/>
      <c r="H1260" s="48"/>
    </row>
    <row r="1261" spans="1:8" ht="24.95" customHeight="1">
      <c r="A1261" s="71" t="s">
        <v>115</v>
      </c>
      <c r="B1261" s="72"/>
      <c r="C1261" s="73"/>
      <c r="D1261" s="73"/>
      <c r="E1261" s="74"/>
      <c r="F1261" s="73"/>
      <c r="G1261" s="63"/>
      <c r="H1261" s="64"/>
    </row>
    <row r="1262" spans="1:8" ht="24.95" customHeight="1">
      <c r="A1262" s="667" t="s">
        <v>116</v>
      </c>
      <c r="B1262" s="668"/>
      <c r="C1262" s="668"/>
      <c r="D1262" s="668"/>
      <c r="E1262" s="670"/>
      <c r="F1262" s="75"/>
      <c r="G1262" s="61" t="s">
        <v>117</v>
      </c>
      <c r="H1262" s="76"/>
    </row>
    <row r="1263" spans="1:8" ht="24.95" customHeight="1">
      <c r="A1263" s="77" t="s">
        <v>118</v>
      </c>
      <c r="B1263" s="78" t="s">
        <v>12</v>
      </c>
      <c r="C1263" s="78" t="s">
        <v>118</v>
      </c>
      <c r="D1263" s="78" t="s">
        <v>12</v>
      </c>
      <c r="E1263" s="79"/>
      <c r="F1263" s="78" t="s">
        <v>119</v>
      </c>
      <c r="G1263" s="61"/>
      <c r="H1263" s="80" t="s">
        <v>12</v>
      </c>
    </row>
    <row r="1264" spans="1:8" ht="24.95" customHeight="1">
      <c r="A1264" s="81" t="s">
        <v>120</v>
      </c>
      <c r="B1264" s="78" t="s">
        <v>121</v>
      </c>
      <c r="C1264" s="82" t="s">
        <v>122</v>
      </c>
      <c r="D1264" s="82" t="s">
        <v>123</v>
      </c>
      <c r="E1264" s="79"/>
      <c r="F1264" s="82">
        <v>3</v>
      </c>
      <c r="G1264" s="83"/>
      <c r="H1264" s="84" t="s">
        <v>105</v>
      </c>
    </row>
    <row r="1265" spans="1:8" ht="24.95" customHeight="1">
      <c r="A1265" s="81" t="s">
        <v>124</v>
      </c>
      <c r="B1265" s="78" t="s">
        <v>125</v>
      </c>
      <c r="C1265" s="82" t="s">
        <v>126</v>
      </c>
      <c r="D1265" s="82" t="s">
        <v>127</v>
      </c>
      <c r="E1265" s="79"/>
      <c r="F1265" s="82">
        <v>2</v>
      </c>
      <c r="G1265" s="83"/>
      <c r="H1265" s="84" t="s">
        <v>108</v>
      </c>
    </row>
    <row r="1266" spans="1:8" ht="24.95" customHeight="1">
      <c r="A1266" s="81" t="s">
        <v>128</v>
      </c>
      <c r="B1266" s="78" t="s">
        <v>129</v>
      </c>
      <c r="C1266" s="82" t="s">
        <v>130</v>
      </c>
      <c r="D1266" s="82" t="s">
        <v>131</v>
      </c>
      <c r="E1266" s="79"/>
      <c r="F1266" s="82">
        <v>1</v>
      </c>
      <c r="G1266" s="83"/>
      <c r="H1266" s="84" t="s">
        <v>132</v>
      </c>
    </row>
    <row r="1267" spans="1:8" ht="24.95" customHeight="1">
      <c r="A1267" s="81" t="s">
        <v>133</v>
      </c>
      <c r="B1267" s="78" t="s">
        <v>134</v>
      </c>
      <c r="C1267" s="85" t="s">
        <v>135</v>
      </c>
      <c r="D1267" s="85" t="s">
        <v>136</v>
      </c>
      <c r="E1267" s="86"/>
      <c r="F1267" s="87"/>
      <c r="G1267" s="88"/>
      <c r="H1267" s="89"/>
    </row>
    <row r="1268" spans="1:8" ht="66.75" customHeight="1">
      <c r="A1268" s="90" t="s">
        <v>137</v>
      </c>
      <c r="B1268" s="91"/>
      <c r="C1268" s="671" t="s">
        <v>138</v>
      </c>
      <c r="D1268" s="672"/>
      <c r="E1268" s="673"/>
      <c r="F1268" s="92"/>
      <c r="G1268" s="93" t="s">
        <v>139</v>
      </c>
      <c r="H1268" s="94"/>
    </row>
  </sheetData>
  <mergeCells count="893">
    <mergeCell ref="A1:H1"/>
    <mergeCell ref="A2:H2"/>
    <mergeCell ref="A3:H3"/>
    <mergeCell ref="A4:H4"/>
    <mergeCell ref="A5:H5"/>
    <mergeCell ref="C6:E6"/>
    <mergeCell ref="G6:H6"/>
    <mergeCell ref="C7:E7"/>
    <mergeCell ref="G7:H7"/>
    <mergeCell ref="C8:E8"/>
    <mergeCell ref="G8:H8"/>
    <mergeCell ref="C9:E9"/>
    <mergeCell ref="G9:H9"/>
    <mergeCell ref="A10:H10"/>
    <mergeCell ref="A11:H11"/>
    <mergeCell ref="A24:H24"/>
    <mergeCell ref="A25:H25"/>
    <mergeCell ref="A26:H26"/>
    <mergeCell ref="B12:B14"/>
    <mergeCell ref="C12:C14"/>
    <mergeCell ref="D12:D14"/>
    <mergeCell ref="E12:E14"/>
    <mergeCell ref="F12:F14"/>
    <mergeCell ref="G12:G14"/>
    <mergeCell ref="H12:H14"/>
    <mergeCell ref="A27:E27"/>
    <mergeCell ref="A29:H29"/>
    <mergeCell ref="A30:E30"/>
    <mergeCell ref="A35:H35"/>
    <mergeCell ref="A36:E36"/>
    <mergeCell ref="A39:E39"/>
    <mergeCell ref="C45:E45"/>
    <mergeCell ref="A48:H48"/>
    <mergeCell ref="A49:H49"/>
    <mergeCell ref="A50:H50"/>
    <mergeCell ref="A51:H51"/>
    <mergeCell ref="A52:H52"/>
    <mergeCell ref="C53:E53"/>
    <mergeCell ref="G53:H53"/>
    <mergeCell ref="C54:E54"/>
    <mergeCell ref="G54:H54"/>
    <mergeCell ref="C55:E55"/>
    <mergeCell ref="G55:H55"/>
    <mergeCell ref="C56:E56"/>
    <mergeCell ref="G56:H56"/>
    <mergeCell ref="A57:H57"/>
    <mergeCell ref="A58:H58"/>
    <mergeCell ref="A71:H71"/>
    <mergeCell ref="A72:H72"/>
    <mergeCell ref="A73:H73"/>
    <mergeCell ref="A74:E74"/>
    <mergeCell ref="A76:H76"/>
    <mergeCell ref="B59:B61"/>
    <mergeCell ref="C59:C61"/>
    <mergeCell ref="D59:D61"/>
    <mergeCell ref="E59:E61"/>
    <mergeCell ref="F59:F61"/>
    <mergeCell ref="G59:G61"/>
    <mergeCell ref="H59:H61"/>
    <mergeCell ref="A77:E77"/>
    <mergeCell ref="A82:H82"/>
    <mergeCell ref="A83:E83"/>
    <mergeCell ref="A86:E86"/>
    <mergeCell ref="C92:E92"/>
    <mergeCell ref="A95:H95"/>
    <mergeCell ref="A96:H96"/>
    <mergeCell ref="A97:H97"/>
    <mergeCell ref="A98:H98"/>
    <mergeCell ref="A99:H99"/>
    <mergeCell ref="C100:E100"/>
    <mergeCell ref="G100:H100"/>
    <mergeCell ref="C101:E101"/>
    <mergeCell ref="G101:H101"/>
    <mergeCell ref="C102:E102"/>
    <mergeCell ref="G102:H102"/>
    <mergeCell ref="C103:E103"/>
    <mergeCell ref="G103:H103"/>
    <mergeCell ref="A104:H104"/>
    <mergeCell ref="A105:H105"/>
    <mergeCell ref="A118:H118"/>
    <mergeCell ref="A119:H119"/>
    <mergeCell ref="A120:H120"/>
    <mergeCell ref="A121:E121"/>
    <mergeCell ref="A123:H123"/>
    <mergeCell ref="A124:E124"/>
    <mergeCell ref="A129:H129"/>
    <mergeCell ref="B106:B108"/>
    <mergeCell ref="C106:C108"/>
    <mergeCell ref="D106:D108"/>
    <mergeCell ref="E106:E108"/>
    <mergeCell ref="F106:F108"/>
    <mergeCell ref="G106:G108"/>
    <mergeCell ref="H106:H108"/>
    <mergeCell ref="A130:E130"/>
    <mergeCell ref="A133:E133"/>
    <mergeCell ref="C139:E139"/>
    <mergeCell ref="A142:H142"/>
    <mergeCell ref="A143:H143"/>
    <mergeCell ref="A144:H144"/>
    <mergeCell ref="A145:H145"/>
    <mergeCell ref="A146:H146"/>
    <mergeCell ref="C147:E147"/>
    <mergeCell ref="G147:H147"/>
    <mergeCell ref="C148:E148"/>
    <mergeCell ref="G148:H148"/>
    <mergeCell ref="C149:E149"/>
    <mergeCell ref="G149:H149"/>
    <mergeCell ref="C150:E150"/>
    <mergeCell ref="G150:H150"/>
    <mergeCell ref="A151:H151"/>
    <mergeCell ref="A152:H152"/>
    <mergeCell ref="A165:H165"/>
    <mergeCell ref="B153:B155"/>
    <mergeCell ref="C153:C155"/>
    <mergeCell ref="D153:D155"/>
    <mergeCell ref="E153:E155"/>
    <mergeCell ref="F153:F155"/>
    <mergeCell ref="G153:G155"/>
    <mergeCell ref="H153:H155"/>
    <mergeCell ref="A166:H166"/>
    <mergeCell ref="A167:H167"/>
    <mergeCell ref="A168:E168"/>
    <mergeCell ref="A170:H170"/>
    <mergeCell ref="A171:E171"/>
    <mergeCell ref="A176:H176"/>
    <mergeCell ref="A177:E177"/>
    <mergeCell ref="A180:E180"/>
    <mergeCell ref="C186:E186"/>
    <mergeCell ref="A188:H188"/>
    <mergeCell ref="A189:H189"/>
    <mergeCell ref="A190:H190"/>
    <mergeCell ref="A191:H191"/>
    <mergeCell ref="A192:H192"/>
    <mergeCell ref="C193:E193"/>
    <mergeCell ref="G193:H193"/>
    <mergeCell ref="C194:E194"/>
    <mergeCell ref="G194:H194"/>
    <mergeCell ref="C195:E195"/>
    <mergeCell ref="G195:H195"/>
    <mergeCell ref="C196:E196"/>
    <mergeCell ref="G196:H196"/>
    <mergeCell ref="A197:H197"/>
    <mergeCell ref="A198:H198"/>
    <mergeCell ref="A211:H211"/>
    <mergeCell ref="A212:H212"/>
    <mergeCell ref="A213:H213"/>
    <mergeCell ref="B199:B201"/>
    <mergeCell ref="C199:C201"/>
    <mergeCell ref="D199:D201"/>
    <mergeCell ref="E199:E201"/>
    <mergeCell ref="F199:F201"/>
    <mergeCell ref="G199:G201"/>
    <mergeCell ref="H199:H201"/>
    <mergeCell ref="A214:E214"/>
    <mergeCell ref="A216:H216"/>
    <mergeCell ref="A217:E217"/>
    <mergeCell ref="A222:H222"/>
    <mergeCell ref="A223:E223"/>
    <mergeCell ref="A226:E226"/>
    <mergeCell ref="C232:E232"/>
    <mergeCell ref="A235:H235"/>
    <mergeCell ref="A236:H236"/>
    <mergeCell ref="A237:H237"/>
    <mergeCell ref="A238:H238"/>
    <mergeCell ref="A239:H239"/>
    <mergeCell ref="C240:E240"/>
    <mergeCell ref="G240:H240"/>
    <mergeCell ref="C241:E241"/>
    <mergeCell ref="G241:H241"/>
    <mergeCell ref="C242:E242"/>
    <mergeCell ref="G242:H242"/>
    <mergeCell ref="C243:E243"/>
    <mergeCell ref="G243:H243"/>
    <mergeCell ref="A244:H244"/>
    <mergeCell ref="A245:H245"/>
    <mergeCell ref="A258:H258"/>
    <mergeCell ref="A259:H259"/>
    <mergeCell ref="A260:H260"/>
    <mergeCell ref="A261:E261"/>
    <mergeCell ref="A263:H263"/>
    <mergeCell ref="B246:B248"/>
    <mergeCell ref="C246:C248"/>
    <mergeCell ref="D246:D248"/>
    <mergeCell ref="E246:E248"/>
    <mergeCell ref="F246:F248"/>
    <mergeCell ref="G246:G248"/>
    <mergeCell ref="H246:H248"/>
    <mergeCell ref="A264:E264"/>
    <mergeCell ref="A269:H269"/>
    <mergeCell ref="A270:E270"/>
    <mergeCell ref="A273:E273"/>
    <mergeCell ref="C279:E279"/>
    <mergeCell ref="A281:B281"/>
    <mergeCell ref="C281:F281"/>
    <mergeCell ref="G281:H281"/>
    <mergeCell ref="A284:H284"/>
    <mergeCell ref="A285:H285"/>
    <mergeCell ref="A286:H286"/>
    <mergeCell ref="A287:H287"/>
    <mergeCell ref="A288:H288"/>
    <mergeCell ref="C289:E289"/>
    <mergeCell ref="G289:H289"/>
    <mergeCell ref="C290:E290"/>
    <mergeCell ref="G290:H290"/>
    <mergeCell ref="C291:E291"/>
    <mergeCell ref="G291:H291"/>
    <mergeCell ref="C292:E292"/>
    <mergeCell ref="G292:H292"/>
    <mergeCell ref="A293:H293"/>
    <mergeCell ref="A294:H294"/>
    <mergeCell ref="A307:H307"/>
    <mergeCell ref="A308:H308"/>
    <mergeCell ref="A309:H309"/>
    <mergeCell ref="A310:E310"/>
    <mergeCell ref="A312:H312"/>
    <mergeCell ref="B295:B297"/>
    <mergeCell ref="C295:C297"/>
    <mergeCell ref="D295:D297"/>
    <mergeCell ref="E295:E297"/>
    <mergeCell ref="F295:F297"/>
    <mergeCell ref="G295:G297"/>
    <mergeCell ref="H295:H297"/>
    <mergeCell ref="A313:E313"/>
    <mergeCell ref="A318:H318"/>
    <mergeCell ref="A319:E319"/>
    <mergeCell ref="A322:E322"/>
    <mergeCell ref="C328:E328"/>
    <mergeCell ref="A331:H331"/>
    <mergeCell ref="A332:H332"/>
    <mergeCell ref="A333:H333"/>
    <mergeCell ref="A334:H334"/>
    <mergeCell ref="A335:H335"/>
    <mergeCell ref="C336:E336"/>
    <mergeCell ref="G336:H336"/>
    <mergeCell ref="C337:E337"/>
    <mergeCell ref="G337:H337"/>
    <mergeCell ref="C338:E338"/>
    <mergeCell ref="G338:H338"/>
    <mergeCell ref="C339:E339"/>
    <mergeCell ref="G339:H339"/>
    <mergeCell ref="A340:H340"/>
    <mergeCell ref="A341:H341"/>
    <mergeCell ref="A354:H354"/>
    <mergeCell ref="A355:H355"/>
    <mergeCell ref="A356:H356"/>
    <mergeCell ref="A357:E357"/>
    <mergeCell ref="A359:H359"/>
    <mergeCell ref="A360:E360"/>
    <mergeCell ref="A365:H365"/>
    <mergeCell ref="B342:B344"/>
    <mergeCell ref="C342:C344"/>
    <mergeCell ref="D342:D344"/>
    <mergeCell ref="E342:E344"/>
    <mergeCell ref="F342:F344"/>
    <mergeCell ref="G342:G344"/>
    <mergeCell ref="H342:H344"/>
    <mergeCell ref="A366:E366"/>
    <mergeCell ref="A369:E369"/>
    <mergeCell ref="C375:E375"/>
    <mergeCell ref="A377:H377"/>
    <mergeCell ref="A378:H378"/>
    <mergeCell ref="A379:H379"/>
    <mergeCell ref="A380:H380"/>
    <mergeCell ref="A381:H381"/>
    <mergeCell ref="C382:E382"/>
    <mergeCell ref="G382:H382"/>
    <mergeCell ref="C383:E383"/>
    <mergeCell ref="G383:H383"/>
    <mergeCell ref="C384:E384"/>
    <mergeCell ref="G384:H384"/>
    <mergeCell ref="C385:E385"/>
    <mergeCell ref="G385:H385"/>
    <mergeCell ref="A386:H386"/>
    <mergeCell ref="A387:H387"/>
    <mergeCell ref="A400:H400"/>
    <mergeCell ref="B388:B390"/>
    <mergeCell ref="C388:C390"/>
    <mergeCell ref="D388:D390"/>
    <mergeCell ref="E388:E390"/>
    <mergeCell ref="F388:F390"/>
    <mergeCell ref="G388:G390"/>
    <mergeCell ref="H388:H390"/>
    <mergeCell ref="A401:H401"/>
    <mergeCell ref="A402:H402"/>
    <mergeCell ref="A403:E403"/>
    <mergeCell ref="A405:H405"/>
    <mergeCell ref="A406:E406"/>
    <mergeCell ref="A411:H411"/>
    <mergeCell ref="A412:E412"/>
    <mergeCell ref="A415:E415"/>
    <mergeCell ref="C421:E421"/>
    <mergeCell ref="A424:H424"/>
    <mergeCell ref="A425:H425"/>
    <mergeCell ref="A426:H426"/>
    <mergeCell ref="A427:H427"/>
    <mergeCell ref="A428:H428"/>
    <mergeCell ref="C429:E429"/>
    <mergeCell ref="G429:H429"/>
    <mergeCell ref="C430:E430"/>
    <mergeCell ref="G430:H430"/>
    <mergeCell ref="C431:E431"/>
    <mergeCell ref="G431:H431"/>
    <mergeCell ref="C432:D432"/>
    <mergeCell ref="G432:H432"/>
    <mergeCell ref="A433:H433"/>
    <mergeCell ref="A434:H434"/>
    <mergeCell ref="A447:H447"/>
    <mergeCell ref="A448:H448"/>
    <mergeCell ref="A449:H449"/>
    <mergeCell ref="B435:B437"/>
    <mergeCell ref="C435:C437"/>
    <mergeCell ref="D435:D437"/>
    <mergeCell ref="E435:E437"/>
    <mergeCell ref="F435:F437"/>
    <mergeCell ref="G435:G437"/>
    <mergeCell ref="H435:H437"/>
    <mergeCell ref="A450:E450"/>
    <mergeCell ref="A452:H452"/>
    <mergeCell ref="A453:E453"/>
    <mergeCell ref="A458:H458"/>
    <mergeCell ref="A459:E459"/>
    <mergeCell ref="A462:E462"/>
    <mergeCell ref="C468:E468"/>
    <mergeCell ref="A471:H471"/>
    <mergeCell ref="A472:H472"/>
    <mergeCell ref="A473:H473"/>
    <mergeCell ref="A474:H474"/>
    <mergeCell ref="A475:H475"/>
    <mergeCell ref="C476:E476"/>
    <mergeCell ref="G476:H476"/>
    <mergeCell ref="C477:E477"/>
    <mergeCell ref="G477:H477"/>
    <mergeCell ref="C478:E478"/>
    <mergeCell ref="G478:H478"/>
    <mergeCell ref="G479:H479"/>
    <mergeCell ref="A480:H480"/>
    <mergeCell ref="A481:H481"/>
    <mergeCell ref="A494:H494"/>
    <mergeCell ref="A495:H495"/>
    <mergeCell ref="A496:H496"/>
    <mergeCell ref="A497:E497"/>
    <mergeCell ref="A499:H499"/>
    <mergeCell ref="A500:E500"/>
    <mergeCell ref="B482:B484"/>
    <mergeCell ref="C482:C484"/>
    <mergeCell ref="D482:D484"/>
    <mergeCell ref="E482:E484"/>
    <mergeCell ref="F482:F484"/>
    <mergeCell ref="G482:G484"/>
    <mergeCell ref="H482:H484"/>
    <mergeCell ref="A505:H505"/>
    <mergeCell ref="A506:E506"/>
    <mergeCell ref="A509:E509"/>
    <mergeCell ref="C515:E515"/>
    <mergeCell ref="A518:H518"/>
    <mergeCell ref="A519:H519"/>
    <mergeCell ref="A520:H520"/>
    <mergeCell ref="A521:H521"/>
    <mergeCell ref="A522:H522"/>
    <mergeCell ref="C523:E523"/>
    <mergeCell ref="G523:H523"/>
    <mergeCell ref="C524:E524"/>
    <mergeCell ref="G524:H524"/>
    <mergeCell ref="C525:E525"/>
    <mergeCell ref="G525:H525"/>
    <mergeCell ref="C526:E526"/>
    <mergeCell ref="G526:H526"/>
    <mergeCell ref="A527:H527"/>
    <mergeCell ref="A528:H528"/>
    <mergeCell ref="A541:H541"/>
    <mergeCell ref="A542:H542"/>
    <mergeCell ref="A543:H543"/>
    <mergeCell ref="A544:E544"/>
    <mergeCell ref="A546:H546"/>
    <mergeCell ref="A547:E547"/>
    <mergeCell ref="A552:H552"/>
    <mergeCell ref="A553:E553"/>
    <mergeCell ref="B529:B531"/>
    <mergeCell ref="C529:C531"/>
    <mergeCell ref="D529:D531"/>
    <mergeCell ref="E529:E531"/>
    <mergeCell ref="F529:F531"/>
    <mergeCell ref="G529:G531"/>
    <mergeCell ref="H529:H531"/>
    <mergeCell ref="A556:E556"/>
    <mergeCell ref="C562:E562"/>
    <mergeCell ref="A564:H564"/>
    <mergeCell ref="A565:H565"/>
    <mergeCell ref="A566:H566"/>
    <mergeCell ref="A567:H567"/>
    <mergeCell ref="A568:H568"/>
    <mergeCell ref="C569:E569"/>
    <mergeCell ref="G569:H569"/>
    <mergeCell ref="C570:E570"/>
    <mergeCell ref="G570:H570"/>
    <mergeCell ref="C571:E571"/>
    <mergeCell ref="G571:H571"/>
    <mergeCell ref="C572:E572"/>
    <mergeCell ref="G572:H572"/>
    <mergeCell ref="A573:H573"/>
    <mergeCell ref="A574:H574"/>
    <mergeCell ref="A587:H587"/>
    <mergeCell ref="B575:B577"/>
    <mergeCell ref="C575:C577"/>
    <mergeCell ref="D575:D577"/>
    <mergeCell ref="E575:E577"/>
    <mergeCell ref="F575:F577"/>
    <mergeCell ref="G575:G577"/>
    <mergeCell ref="H575:H577"/>
    <mergeCell ref="A588:H588"/>
    <mergeCell ref="A589:H589"/>
    <mergeCell ref="A590:E590"/>
    <mergeCell ref="A592:H592"/>
    <mergeCell ref="A593:E593"/>
    <mergeCell ref="A598:H598"/>
    <mergeCell ref="A599:E599"/>
    <mergeCell ref="A602:E602"/>
    <mergeCell ref="C608:E608"/>
    <mergeCell ref="A611:H611"/>
    <mergeCell ref="A612:H612"/>
    <mergeCell ref="A613:H613"/>
    <mergeCell ref="A614:H614"/>
    <mergeCell ref="A615:H615"/>
    <mergeCell ref="C616:E616"/>
    <mergeCell ref="G616:H616"/>
    <mergeCell ref="C617:E617"/>
    <mergeCell ref="G617:H617"/>
    <mergeCell ref="C618:E618"/>
    <mergeCell ref="G618:H618"/>
    <mergeCell ref="C619:E619"/>
    <mergeCell ref="G619:H619"/>
    <mergeCell ref="A620:H620"/>
    <mergeCell ref="A621:H621"/>
    <mergeCell ref="A634:H634"/>
    <mergeCell ref="A635:H635"/>
    <mergeCell ref="A636:H636"/>
    <mergeCell ref="B622:B624"/>
    <mergeCell ref="C622:C624"/>
    <mergeCell ref="D622:D624"/>
    <mergeCell ref="E622:E624"/>
    <mergeCell ref="F622:F624"/>
    <mergeCell ref="G622:G624"/>
    <mergeCell ref="H622:H624"/>
    <mergeCell ref="A637:E637"/>
    <mergeCell ref="A639:H639"/>
    <mergeCell ref="A640:E640"/>
    <mergeCell ref="A645:H645"/>
    <mergeCell ref="A646:E646"/>
    <mergeCell ref="A649:E649"/>
    <mergeCell ref="C655:E655"/>
    <mergeCell ref="A659:H659"/>
    <mergeCell ref="A660:H660"/>
    <mergeCell ref="A661:H661"/>
    <mergeCell ref="A662:H662"/>
    <mergeCell ref="A663:H663"/>
    <mergeCell ref="C664:E664"/>
    <mergeCell ref="G664:H664"/>
    <mergeCell ref="C665:E665"/>
    <mergeCell ref="G665:H665"/>
    <mergeCell ref="C666:E666"/>
    <mergeCell ref="G666:H666"/>
    <mergeCell ref="C667:E667"/>
    <mergeCell ref="G667:H667"/>
    <mergeCell ref="A668:H668"/>
    <mergeCell ref="A669:H669"/>
    <mergeCell ref="A682:H682"/>
    <mergeCell ref="A683:H683"/>
    <mergeCell ref="A684:H684"/>
    <mergeCell ref="A685:E685"/>
    <mergeCell ref="A687:H687"/>
    <mergeCell ref="B670:B672"/>
    <mergeCell ref="C670:C672"/>
    <mergeCell ref="D670:D672"/>
    <mergeCell ref="E670:E672"/>
    <mergeCell ref="F670:F672"/>
    <mergeCell ref="G670:G672"/>
    <mergeCell ref="H670:H672"/>
    <mergeCell ref="A688:E688"/>
    <mergeCell ref="A693:H693"/>
    <mergeCell ref="A694:E694"/>
    <mergeCell ref="A697:E697"/>
    <mergeCell ref="C703:E703"/>
    <mergeCell ref="A708:H708"/>
    <mergeCell ref="A709:H709"/>
    <mergeCell ref="A710:H710"/>
    <mergeCell ref="A711:H711"/>
    <mergeCell ref="A712:H712"/>
    <mergeCell ref="C713:E713"/>
    <mergeCell ref="G713:H713"/>
    <mergeCell ref="C714:E714"/>
    <mergeCell ref="G714:H714"/>
    <mergeCell ref="C715:E715"/>
    <mergeCell ref="G715:H715"/>
    <mergeCell ref="C716:E716"/>
    <mergeCell ref="G716:H716"/>
    <mergeCell ref="A717:H717"/>
    <mergeCell ref="A718:H718"/>
    <mergeCell ref="A731:H731"/>
    <mergeCell ref="A732:H732"/>
    <mergeCell ref="A733:H733"/>
    <mergeCell ref="A734:E734"/>
    <mergeCell ref="A736:H736"/>
    <mergeCell ref="A737:E737"/>
    <mergeCell ref="A742:H742"/>
    <mergeCell ref="B719:B721"/>
    <mergeCell ref="C719:C721"/>
    <mergeCell ref="D719:D721"/>
    <mergeCell ref="E719:E721"/>
    <mergeCell ref="F719:F721"/>
    <mergeCell ref="G719:G721"/>
    <mergeCell ref="H719:H721"/>
    <mergeCell ref="A743:E743"/>
    <mergeCell ref="A746:E746"/>
    <mergeCell ref="C752:E752"/>
    <mergeCell ref="A755:H755"/>
    <mergeCell ref="A756:H756"/>
    <mergeCell ref="A757:H757"/>
    <mergeCell ref="A758:H758"/>
    <mergeCell ref="A759:H759"/>
    <mergeCell ref="C760:E760"/>
    <mergeCell ref="G760:H760"/>
    <mergeCell ref="C761:E761"/>
    <mergeCell ref="G761:H761"/>
    <mergeCell ref="C762:E762"/>
    <mergeCell ref="G762:H762"/>
    <mergeCell ref="C763:E763"/>
    <mergeCell ref="G763:H763"/>
    <mergeCell ref="A764:H764"/>
    <mergeCell ref="A765:H765"/>
    <mergeCell ref="A778:H778"/>
    <mergeCell ref="B766:B768"/>
    <mergeCell ref="C766:C768"/>
    <mergeCell ref="D766:D768"/>
    <mergeCell ref="E766:E768"/>
    <mergeCell ref="F766:F768"/>
    <mergeCell ref="G766:G768"/>
    <mergeCell ref="H766:H768"/>
    <mergeCell ref="A779:H779"/>
    <mergeCell ref="A780:H780"/>
    <mergeCell ref="A781:E781"/>
    <mergeCell ref="A783:H783"/>
    <mergeCell ref="A784:E784"/>
    <mergeCell ref="A789:H789"/>
    <mergeCell ref="A790:E790"/>
    <mergeCell ref="A793:E793"/>
    <mergeCell ref="C799:E799"/>
    <mergeCell ref="A802:H802"/>
    <mergeCell ref="A803:H803"/>
    <mergeCell ref="A804:H804"/>
    <mergeCell ref="A805:H805"/>
    <mergeCell ref="A806:H806"/>
    <mergeCell ref="C807:E807"/>
    <mergeCell ref="G807:H807"/>
    <mergeCell ref="C808:E808"/>
    <mergeCell ref="G808:H808"/>
    <mergeCell ref="C809:E809"/>
    <mergeCell ref="G809:H809"/>
    <mergeCell ref="C810:E810"/>
    <mergeCell ref="G810:H810"/>
    <mergeCell ref="A811:H811"/>
    <mergeCell ref="A812:H812"/>
    <mergeCell ref="A824:H824"/>
    <mergeCell ref="A825:H825"/>
    <mergeCell ref="A826:H826"/>
    <mergeCell ref="B813:B814"/>
    <mergeCell ref="C813:C814"/>
    <mergeCell ref="D813:D814"/>
    <mergeCell ref="E813:E814"/>
    <mergeCell ref="F813:F814"/>
    <mergeCell ref="G813:G814"/>
    <mergeCell ref="H813:H814"/>
    <mergeCell ref="A827:E827"/>
    <mergeCell ref="A829:H829"/>
    <mergeCell ref="A830:E830"/>
    <mergeCell ref="A835:H835"/>
    <mergeCell ref="A836:E836"/>
    <mergeCell ref="A839:E839"/>
    <mergeCell ref="C845:E845"/>
    <mergeCell ref="A848:H848"/>
    <mergeCell ref="A849:H849"/>
    <mergeCell ref="A850:H850"/>
    <mergeCell ref="A851:H851"/>
    <mergeCell ref="A852:H852"/>
    <mergeCell ref="C853:E853"/>
    <mergeCell ref="G853:H853"/>
    <mergeCell ref="C854:E854"/>
    <mergeCell ref="G854:H854"/>
    <mergeCell ref="C855:E855"/>
    <mergeCell ref="G855:H855"/>
    <mergeCell ref="C856:E856"/>
    <mergeCell ref="G856:H856"/>
    <mergeCell ref="A857:H857"/>
    <mergeCell ref="A858:H858"/>
    <mergeCell ref="A871:H871"/>
    <mergeCell ref="A872:H872"/>
    <mergeCell ref="A873:H873"/>
    <mergeCell ref="A874:E874"/>
    <mergeCell ref="A876:H876"/>
    <mergeCell ref="B859:B861"/>
    <mergeCell ref="C859:C861"/>
    <mergeCell ref="D859:D861"/>
    <mergeCell ref="E859:E861"/>
    <mergeCell ref="F859:F861"/>
    <mergeCell ref="G859:G861"/>
    <mergeCell ref="H859:H861"/>
    <mergeCell ref="A877:E877"/>
    <mergeCell ref="A882:H882"/>
    <mergeCell ref="A883:E883"/>
    <mergeCell ref="A886:E886"/>
    <mergeCell ref="C892:E892"/>
    <mergeCell ref="A895:H895"/>
    <mergeCell ref="A896:H896"/>
    <mergeCell ref="A897:H897"/>
    <mergeCell ref="A898:H898"/>
    <mergeCell ref="A899:H899"/>
    <mergeCell ref="C900:E900"/>
    <mergeCell ref="G900:H900"/>
    <mergeCell ref="C901:E901"/>
    <mergeCell ref="G901:H901"/>
    <mergeCell ref="C902:E902"/>
    <mergeCell ref="G902:H902"/>
    <mergeCell ref="C903:E903"/>
    <mergeCell ref="G903:H903"/>
    <mergeCell ref="A904:H904"/>
    <mergeCell ref="A905:H905"/>
    <mergeCell ref="A918:H918"/>
    <mergeCell ref="A919:H919"/>
    <mergeCell ref="A920:H920"/>
    <mergeCell ref="A921:E921"/>
    <mergeCell ref="A923:H923"/>
    <mergeCell ref="A924:E924"/>
    <mergeCell ref="A929:H929"/>
    <mergeCell ref="A906:A908"/>
    <mergeCell ref="B906:B908"/>
    <mergeCell ref="C906:C908"/>
    <mergeCell ref="D906:D908"/>
    <mergeCell ref="E906:E908"/>
    <mergeCell ref="F906:F908"/>
    <mergeCell ref="G906:G908"/>
    <mergeCell ref="H906:H908"/>
    <mergeCell ref="A930:E930"/>
    <mergeCell ref="A933:E933"/>
    <mergeCell ref="C939:E939"/>
    <mergeCell ref="A943:H943"/>
    <mergeCell ref="A944:H944"/>
    <mergeCell ref="A945:H945"/>
    <mergeCell ref="A946:H946"/>
    <mergeCell ref="A947:H947"/>
    <mergeCell ref="C948:E948"/>
    <mergeCell ref="G948:H948"/>
    <mergeCell ref="C949:E949"/>
    <mergeCell ref="G949:H949"/>
    <mergeCell ref="C950:E950"/>
    <mergeCell ref="G950:H950"/>
    <mergeCell ref="C951:E951"/>
    <mergeCell ref="G951:H951"/>
    <mergeCell ref="A952:H952"/>
    <mergeCell ref="A953:H953"/>
    <mergeCell ref="A966:H966"/>
    <mergeCell ref="A954:A956"/>
    <mergeCell ref="B954:B956"/>
    <mergeCell ref="C954:C956"/>
    <mergeCell ref="D954:D956"/>
    <mergeCell ref="E954:E956"/>
    <mergeCell ref="F954:F956"/>
    <mergeCell ref="G954:G956"/>
    <mergeCell ref="H954:H956"/>
    <mergeCell ref="A967:H967"/>
    <mergeCell ref="A968:H968"/>
    <mergeCell ref="A969:E969"/>
    <mergeCell ref="A971:H971"/>
    <mergeCell ref="A972:E972"/>
    <mergeCell ref="A977:H977"/>
    <mergeCell ref="A978:E978"/>
    <mergeCell ref="A981:E981"/>
    <mergeCell ref="C987:E987"/>
    <mergeCell ref="A990:H990"/>
    <mergeCell ref="A991:H991"/>
    <mergeCell ref="A992:H992"/>
    <mergeCell ref="A993:H993"/>
    <mergeCell ref="A994:H994"/>
    <mergeCell ref="C995:E995"/>
    <mergeCell ref="G995:H995"/>
    <mergeCell ref="C996:E996"/>
    <mergeCell ref="G996:H996"/>
    <mergeCell ref="C997:E997"/>
    <mergeCell ref="G997:H997"/>
    <mergeCell ref="C998:E998"/>
    <mergeCell ref="G998:H998"/>
    <mergeCell ref="A999:H999"/>
    <mergeCell ref="A1000:H1000"/>
    <mergeCell ref="A1013:H1013"/>
    <mergeCell ref="A1014:H1014"/>
    <mergeCell ref="A1015:H1015"/>
    <mergeCell ref="A1001:A1003"/>
    <mergeCell ref="B1001:B1003"/>
    <mergeCell ref="C1001:C1003"/>
    <mergeCell ref="D1001:D1003"/>
    <mergeCell ref="E1001:E1003"/>
    <mergeCell ref="F1001:F1003"/>
    <mergeCell ref="G1001:G1003"/>
    <mergeCell ref="H1001:H1003"/>
    <mergeCell ref="A1016:E1016"/>
    <mergeCell ref="A1018:H1018"/>
    <mergeCell ref="A1019:E1019"/>
    <mergeCell ref="A1024:H1024"/>
    <mergeCell ref="A1025:E1025"/>
    <mergeCell ref="A1028:E1028"/>
    <mergeCell ref="C1034:E1034"/>
    <mergeCell ref="A1037:H1037"/>
    <mergeCell ref="A1038:H1038"/>
    <mergeCell ref="A1039:H1039"/>
    <mergeCell ref="A1040:H1040"/>
    <mergeCell ref="A1041:H1041"/>
    <mergeCell ref="C1042:E1042"/>
    <mergeCell ref="G1042:H1042"/>
    <mergeCell ref="C1043:E1043"/>
    <mergeCell ref="G1043:H1043"/>
    <mergeCell ref="C1044:E1044"/>
    <mergeCell ref="G1044:H1044"/>
    <mergeCell ref="C1045:E1045"/>
    <mergeCell ref="G1045:H1045"/>
    <mergeCell ref="A1046:H1046"/>
    <mergeCell ref="A1047:H1047"/>
    <mergeCell ref="A1060:H1060"/>
    <mergeCell ref="A1061:H1061"/>
    <mergeCell ref="A1062:H1062"/>
    <mergeCell ref="A1063:E1063"/>
    <mergeCell ref="A1065:H1065"/>
    <mergeCell ref="A1048:A1050"/>
    <mergeCell ref="B1048:B1050"/>
    <mergeCell ref="C1048:C1050"/>
    <mergeCell ref="D1048:D1050"/>
    <mergeCell ref="E1048:E1050"/>
    <mergeCell ref="F1048:F1050"/>
    <mergeCell ref="G1048:G1050"/>
    <mergeCell ref="H1048:H1050"/>
    <mergeCell ref="A1066:E1066"/>
    <mergeCell ref="A1071:H1071"/>
    <mergeCell ref="A1072:E1072"/>
    <mergeCell ref="A1075:E1075"/>
    <mergeCell ref="C1081:E1081"/>
    <mergeCell ref="A1084:H1084"/>
    <mergeCell ref="A1085:H1085"/>
    <mergeCell ref="A1086:H1086"/>
    <mergeCell ref="A1087:H1087"/>
    <mergeCell ref="A1088:H1088"/>
    <mergeCell ref="C1089:E1089"/>
    <mergeCell ref="G1089:H1089"/>
    <mergeCell ref="C1090:E1090"/>
    <mergeCell ref="G1090:H1090"/>
    <mergeCell ref="C1091:E1091"/>
    <mergeCell ref="G1091:H1091"/>
    <mergeCell ref="C1092:E1092"/>
    <mergeCell ref="G1092:H1092"/>
    <mergeCell ref="A1093:H1093"/>
    <mergeCell ref="A1094:H1094"/>
    <mergeCell ref="A1107:H1107"/>
    <mergeCell ref="A1108:H1108"/>
    <mergeCell ref="A1109:H1109"/>
    <mergeCell ref="A1110:E1110"/>
    <mergeCell ref="A1112:H1112"/>
    <mergeCell ref="A1113:E1113"/>
    <mergeCell ref="A1118:H1118"/>
    <mergeCell ref="A1095:A1097"/>
    <mergeCell ref="B1095:B1097"/>
    <mergeCell ref="C1095:C1097"/>
    <mergeCell ref="D1095:D1097"/>
    <mergeCell ref="E1095:E1097"/>
    <mergeCell ref="F1095:F1097"/>
    <mergeCell ref="G1095:G1097"/>
    <mergeCell ref="H1095:H1097"/>
    <mergeCell ref="A1119:E1119"/>
    <mergeCell ref="A1122:E1122"/>
    <mergeCell ref="C1128:E1128"/>
    <mergeCell ref="A1131:H1131"/>
    <mergeCell ref="A1132:H1132"/>
    <mergeCell ref="A1133:H1133"/>
    <mergeCell ref="A1134:H1134"/>
    <mergeCell ref="A1135:H1135"/>
    <mergeCell ref="C1136:E1136"/>
    <mergeCell ref="G1136:H1136"/>
    <mergeCell ref="C1137:E1137"/>
    <mergeCell ref="G1137:H1137"/>
    <mergeCell ref="C1138:E1138"/>
    <mergeCell ref="G1138:H1138"/>
    <mergeCell ref="C1139:E1139"/>
    <mergeCell ref="G1139:H1139"/>
    <mergeCell ref="A1140:H1140"/>
    <mergeCell ref="A1141:H1141"/>
    <mergeCell ref="A1154:H1154"/>
    <mergeCell ref="A1142:A1144"/>
    <mergeCell ref="B1142:B1144"/>
    <mergeCell ref="C1142:C1144"/>
    <mergeCell ref="D1142:D1144"/>
    <mergeCell ref="E1142:E1144"/>
    <mergeCell ref="F1142:F1144"/>
    <mergeCell ref="G1142:G1144"/>
    <mergeCell ref="H1142:H1144"/>
    <mergeCell ref="A1155:H1155"/>
    <mergeCell ref="A1156:H1156"/>
    <mergeCell ref="A1157:E1157"/>
    <mergeCell ref="A1159:H1159"/>
    <mergeCell ref="A1160:E1160"/>
    <mergeCell ref="A1165:H1165"/>
    <mergeCell ref="A1166:E1166"/>
    <mergeCell ref="A1169:E1169"/>
    <mergeCell ref="C1175:E1175"/>
    <mergeCell ref="A1177:H1177"/>
    <mergeCell ref="A1178:H1178"/>
    <mergeCell ref="A1179:H1179"/>
    <mergeCell ref="A1180:H1180"/>
    <mergeCell ref="A1181:H1181"/>
    <mergeCell ref="C1182:E1182"/>
    <mergeCell ref="G1182:H1182"/>
    <mergeCell ref="C1183:E1183"/>
    <mergeCell ref="G1183:H1183"/>
    <mergeCell ref="C1184:E1184"/>
    <mergeCell ref="G1184:H1184"/>
    <mergeCell ref="C1185:E1185"/>
    <mergeCell ref="G1185:H1185"/>
    <mergeCell ref="A1186:H1186"/>
    <mergeCell ref="A1187:H1187"/>
    <mergeCell ref="A1200:H1200"/>
    <mergeCell ref="A1201:H1201"/>
    <mergeCell ref="A1202:H1202"/>
    <mergeCell ref="A1188:A1190"/>
    <mergeCell ref="B1188:B1190"/>
    <mergeCell ref="C1188:C1190"/>
    <mergeCell ref="D1188:D1190"/>
    <mergeCell ref="E1188:E1190"/>
    <mergeCell ref="F1188:F1190"/>
    <mergeCell ref="G1188:G1190"/>
    <mergeCell ref="H1188:H1190"/>
    <mergeCell ref="A1203:E1203"/>
    <mergeCell ref="A1205:H1205"/>
    <mergeCell ref="A1206:E1206"/>
    <mergeCell ref="A1211:H1211"/>
    <mergeCell ref="A1212:E1212"/>
    <mergeCell ref="A1215:E1215"/>
    <mergeCell ref="C1221:E1221"/>
    <mergeCell ref="A1224:H1224"/>
    <mergeCell ref="A1225:H1225"/>
    <mergeCell ref="A1226:H1226"/>
    <mergeCell ref="A1227:H1227"/>
    <mergeCell ref="A1228:H1228"/>
    <mergeCell ref="C1229:E1229"/>
    <mergeCell ref="G1229:H1229"/>
    <mergeCell ref="C1230:E1230"/>
    <mergeCell ref="G1230:H1230"/>
    <mergeCell ref="C1231:E1231"/>
    <mergeCell ref="G1231:H1231"/>
    <mergeCell ref="C1232:E1232"/>
    <mergeCell ref="G1232:H1232"/>
    <mergeCell ref="A1233:H1233"/>
    <mergeCell ref="A1234:H1234"/>
    <mergeCell ref="A1247:H1247"/>
    <mergeCell ref="A1248:H1248"/>
    <mergeCell ref="A1249:H1249"/>
    <mergeCell ref="A1250:E1250"/>
    <mergeCell ref="A1252:H1252"/>
    <mergeCell ref="A1235:A1237"/>
    <mergeCell ref="B1235:B1237"/>
    <mergeCell ref="C1235:C1237"/>
    <mergeCell ref="D1235:D1237"/>
    <mergeCell ref="E1235:E1237"/>
    <mergeCell ref="F1235:F1237"/>
    <mergeCell ref="G1235:G1237"/>
    <mergeCell ref="H1235:H1237"/>
    <mergeCell ref="A1253:E1253"/>
    <mergeCell ref="A1258:H1258"/>
    <mergeCell ref="A1259:E1259"/>
    <mergeCell ref="A1262:E1262"/>
    <mergeCell ref="C1268:E1268"/>
    <mergeCell ref="A12:A14"/>
    <mergeCell ref="A59:A61"/>
    <mergeCell ref="A106:A108"/>
    <mergeCell ref="A153:A155"/>
    <mergeCell ref="A199:A201"/>
    <mergeCell ref="A246:A248"/>
    <mergeCell ref="A295:A297"/>
    <mergeCell ref="A342:A344"/>
    <mergeCell ref="A388:A390"/>
    <mergeCell ref="A435:A437"/>
    <mergeCell ref="A482:A484"/>
    <mergeCell ref="A529:A531"/>
    <mergeCell ref="A575:A577"/>
    <mergeCell ref="A622:A624"/>
    <mergeCell ref="A670:A672"/>
    <mergeCell ref="A719:A721"/>
    <mergeCell ref="A766:A768"/>
    <mergeCell ref="A813:A814"/>
    <mergeCell ref="A859:A861"/>
  </mergeCells>
  <pageMargins left="0.28999999999999998" right="0.12" top="0.46" bottom="0.43307086614173201" header="0.5" footer="0.31496062992126"/>
  <pageSetup paperSize="9" scale="60" orientation="portrait" r:id="rId1"/>
  <rowBreaks count="26" manualBreakCount="26">
    <brk id="45" max="16383" man="1"/>
    <brk id="92" max="16383" man="1"/>
    <brk id="139" max="16383" man="1"/>
    <brk id="186" max="16383" man="1"/>
    <brk id="232" max="7" man="1"/>
    <brk id="279" max="16383" man="1"/>
    <brk id="328" max="16383" man="1"/>
    <brk id="375" max="7" man="1"/>
    <brk id="421" max="16383" man="1"/>
    <brk id="468" max="16383" man="1"/>
    <brk id="515" max="16383" man="1"/>
    <brk id="562" max="16383" man="1"/>
    <brk id="608" max="16383" man="1"/>
    <brk id="655" max="16383" man="1"/>
    <brk id="703" max="16383" man="1"/>
    <brk id="752" max="16383" man="1"/>
    <brk id="799" max="16383" man="1"/>
    <brk id="845" max="16383" man="1"/>
    <brk id="892" max="16383" man="1"/>
    <brk id="939" max="16383" man="1"/>
    <brk id="987" max="16383" man="1"/>
    <brk id="1034" max="16383" man="1"/>
    <brk id="1081" max="16383" man="1"/>
    <brk id="1128" max="16383" man="1"/>
    <brk id="1175" max="16383" man="1"/>
    <brk id="122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3"/>
  <sheetViews>
    <sheetView workbookViewId="0">
      <selection activeCell="P8" sqref="P8"/>
    </sheetView>
  </sheetViews>
  <sheetFormatPr defaultColWidth="14.42578125" defaultRowHeight="12.75"/>
  <cols>
    <col min="1" max="1" width="6" customWidth="1"/>
    <col min="2" max="2" width="20.28515625" customWidth="1"/>
    <col min="3" max="3" width="10.85546875" customWidth="1"/>
    <col min="4" max="4" width="7.28515625" customWidth="1"/>
    <col min="5" max="5" width="8.85546875" customWidth="1"/>
    <col min="6" max="6" width="5.42578125" customWidth="1"/>
    <col min="7" max="7" width="14.28515625" customWidth="1"/>
    <col min="8" max="8" width="4.28515625" customWidth="1"/>
    <col min="9" max="9" width="5.7109375" customWidth="1"/>
    <col min="10" max="10" width="8.7109375" customWidth="1"/>
    <col min="11" max="11" width="7.7109375" customWidth="1"/>
    <col min="12" max="12" width="8.85546875" customWidth="1"/>
    <col min="13" max="13" width="14.42578125" customWidth="1"/>
    <col min="14" max="14" width="14.5703125" customWidth="1"/>
  </cols>
  <sheetData>
    <row r="1" spans="1:28" ht="15.75" customHeight="1">
      <c r="A1" s="730" t="s">
        <v>0</v>
      </c>
      <c r="B1" s="731"/>
      <c r="C1" s="731"/>
      <c r="D1" s="731"/>
      <c r="E1" s="731"/>
      <c r="F1" s="731"/>
      <c r="G1" s="731"/>
      <c r="H1" s="731"/>
      <c r="I1" s="731"/>
      <c r="J1" s="731"/>
      <c r="K1" s="731"/>
      <c r="L1" s="731"/>
      <c r="M1" s="24"/>
      <c r="N1" s="9"/>
      <c r="O1" s="9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15.75" customHeight="1">
      <c r="A2" s="732" t="s">
        <v>240</v>
      </c>
      <c r="B2" s="652"/>
      <c r="C2" s="652"/>
      <c r="D2" s="652"/>
      <c r="E2" s="652"/>
      <c r="F2" s="652"/>
      <c r="G2" s="652"/>
      <c r="H2" s="652"/>
      <c r="I2" s="652"/>
      <c r="J2" s="652"/>
      <c r="K2" s="652"/>
      <c r="L2" s="653"/>
      <c r="M2" s="24"/>
      <c r="N2" s="9"/>
      <c r="O2" s="9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28" ht="15.75" customHeight="1">
      <c r="A3" s="732" t="s">
        <v>241</v>
      </c>
      <c r="B3" s="652"/>
      <c r="C3" s="652"/>
      <c r="D3" s="652"/>
      <c r="E3" s="652"/>
      <c r="F3" s="652"/>
      <c r="G3" s="652"/>
      <c r="H3" s="652"/>
      <c r="I3" s="652"/>
      <c r="J3" s="652"/>
      <c r="K3" s="652"/>
      <c r="L3" s="653"/>
      <c r="M3" s="24"/>
      <c r="N3" s="9"/>
      <c r="O3" s="9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</row>
    <row r="4" spans="1:28" ht="15.75" customHeight="1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11" t="s">
        <v>9</v>
      </c>
      <c r="H4" s="2" t="s">
        <v>242</v>
      </c>
      <c r="I4" s="2" t="s">
        <v>243</v>
      </c>
      <c r="J4" s="2" t="s">
        <v>10</v>
      </c>
      <c r="K4" s="2" t="s">
        <v>11</v>
      </c>
      <c r="L4" s="2" t="s">
        <v>12</v>
      </c>
      <c r="M4" s="24"/>
      <c r="N4" s="9"/>
      <c r="O4" s="9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</row>
    <row r="5" spans="1:28" ht="15.75" customHeight="1">
      <c r="A5" s="732" t="s">
        <v>244</v>
      </c>
      <c r="B5" s="653"/>
      <c r="C5" s="2">
        <v>40</v>
      </c>
      <c r="D5" s="2">
        <v>40</v>
      </c>
      <c r="E5" s="2">
        <v>40</v>
      </c>
      <c r="F5" s="2">
        <v>40</v>
      </c>
      <c r="G5" s="2">
        <v>40</v>
      </c>
      <c r="H5" s="2">
        <v>40</v>
      </c>
      <c r="I5" s="2">
        <v>40</v>
      </c>
      <c r="J5" s="2">
        <v>200</v>
      </c>
      <c r="K5" s="10">
        <v>1</v>
      </c>
      <c r="L5" s="2"/>
      <c r="M5" s="24"/>
      <c r="N5" s="9"/>
      <c r="O5" s="9"/>
      <c r="P5" s="9"/>
      <c r="Q5" s="9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6" spans="1:28" ht="15.75" customHeight="1">
      <c r="A6" s="2">
        <v>1</v>
      </c>
      <c r="B6" s="12" t="s">
        <v>13</v>
      </c>
      <c r="C6" s="2">
        <v>38.5</v>
      </c>
      <c r="D6" s="2">
        <v>36.5</v>
      </c>
      <c r="E6" s="2">
        <v>39.5</v>
      </c>
      <c r="F6" s="2">
        <v>39</v>
      </c>
      <c r="G6" s="2">
        <v>39</v>
      </c>
      <c r="H6" s="2">
        <v>49</v>
      </c>
      <c r="I6" s="2">
        <v>49</v>
      </c>
      <c r="J6" s="2">
        <f t="shared" ref="J6:J32" si="0">C6+D6+E6+F6+G6</f>
        <v>192.5</v>
      </c>
      <c r="K6" s="2">
        <f t="shared" ref="K6:K32" si="1">J6/200*100</f>
        <v>96.25</v>
      </c>
      <c r="L6" s="2" t="str">
        <f t="shared" ref="L6:L32" si="2">IF(K6&gt;=91,"A1",IF(K6&gt;=81,"A2",IF(K6&gt;=71,"B1",IF(K6&gt;=61,"B2",IF(K6&gt;=51,"C1",IF(K6&gt;=41,"C2",IF(K6&gt;=33,"D","E")))))))</f>
        <v>A1</v>
      </c>
      <c r="M6" s="24"/>
      <c r="N6" s="9"/>
      <c r="O6" s="9"/>
      <c r="P6" s="9"/>
      <c r="Q6" s="9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</row>
    <row r="7" spans="1:28" ht="15.75" customHeight="1">
      <c r="A7" s="2">
        <v>2</v>
      </c>
      <c r="B7" s="13" t="s">
        <v>14</v>
      </c>
      <c r="C7" s="2">
        <v>39</v>
      </c>
      <c r="D7" s="2">
        <v>40</v>
      </c>
      <c r="E7" s="2">
        <v>40</v>
      </c>
      <c r="F7" s="2">
        <v>39.5</v>
      </c>
      <c r="G7" s="2">
        <v>40</v>
      </c>
      <c r="H7" s="2">
        <v>50</v>
      </c>
      <c r="I7" s="2">
        <v>50</v>
      </c>
      <c r="J7" s="2">
        <f t="shared" si="0"/>
        <v>198.5</v>
      </c>
      <c r="K7" s="2">
        <f t="shared" si="1"/>
        <v>99.25</v>
      </c>
      <c r="L7" s="2" t="str">
        <f t="shared" si="2"/>
        <v>A1</v>
      </c>
      <c r="M7" s="24"/>
      <c r="N7" s="9"/>
      <c r="O7" s="9"/>
      <c r="P7" s="9"/>
      <c r="Q7" s="9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</row>
    <row r="8" spans="1:28" ht="14.25" customHeight="1">
      <c r="A8" s="2">
        <v>3</v>
      </c>
      <c r="B8" s="14" t="s">
        <v>15</v>
      </c>
      <c r="C8" s="2">
        <v>36</v>
      </c>
      <c r="D8" s="2">
        <v>34.5</v>
      </c>
      <c r="E8" s="2">
        <v>38.5</v>
      </c>
      <c r="F8" s="2">
        <v>38</v>
      </c>
      <c r="G8" s="2">
        <v>36.5</v>
      </c>
      <c r="H8" s="2">
        <v>50</v>
      </c>
      <c r="I8" s="2">
        <v>49</v>
      </c>
      <c r="J8" s="2">
        <f t="shared" si="0"/>
        <v>183.5</v>
      </c>
      <c r="K8" s="2">
        <f t="shared" si="1"/>
        <v>91.75</v>
      </c>
      <c r="L8" s="2" t="str">
        <f t="shared" si="2"/>
        <v>A1</v>
      </c>
      <c r="M8" s="24"/>
      <c r="N8" s="9"/>
      <c r="O8" s="9"/>
      <c r="P8" s="9"/>
      <c r="Q8" s="9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</row>
    <row r="9" spans="1:28" ht="14.25" customHeight="1">
      <c r="A9" s="2">
        <v>4</v>
      </c>
      <c r="B9" s="15" t="s">
        <v>16</v>
      </c>
      <c r="C9" s="2">
        <v>40</v>
      </c>
      <c r="D9" s="2">
        <v>39.5</v>
      </c>
      <c r="E9" s="2">
        <v>40</v>
      </c>
      <c r="F9" s="2">
        <v>40</v>
      </c>
      <c r="G9" s="2">
        <v>40</v>
      </c>
      <c r="H9" s="2">
        <v>50</v>
      </c>
      <c r="I9" s="2">
        <v>50</v>
      </c>
      <c r="J9" s="2">
        <f t="shared" si="0"/>
        <v>199.5</v>
      </c>
      <c r="K9" s="2">
        <f t="shared" si="1"/>
        <v>99.75</v>
      </c>
      <c r="L9" s="2" t="str">
        <f t="shared" si="2"/>
        <v>A1</v>
      </c>
      <c r="M9" s="24"/>
      <c r="N9" s="9"/>
      <c r="O9" s="9"/>
      <c r="P9" s="9"/>
      <c r="Q9" s="9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</row>
    <row r="10" spans="1:28" ht="14.25" customHeight="1">
      <c r="A10" s="2">
        <v>5</v>
      </c>
      <c r="B10" s="15" t="s">
        <v>17</v>
      </c>
      <c r="C10" s="2">
        <v>27</v>
      </c>
      <c r="D10" s="2">
        <v>33.5</v>
      </c>
      <c r="E10" s="2">
        <v>36.5</v>
      </c>
      <c r="F10" s="2">
        <v>29.5</v>
      </c>
      <c r="G10" s="2">
        <v>31</v>
      </c>
      <c r="H10" s="2">
        <v>48</v>
      </c>
      <c r="I10" s="2">
        <v>47</v>
      </c>
      <c r="J10" s="2">
        <f t="shared" si="0"/>
        <v>157.5</v>
      </c>
      <c r="K10" s="2">
        <f t="shared" si="1"/>
        <v>78.75</v>
      </c>
      <c r="L10" s="2" t="str">
        <f t="shared" si="2"/>
        <v>B1</v>
      </c>
      <c r="M10" s="24"/>
      <c r="N10" s="9"/>
      <c r="O10" s="9"/>
      <c r="P10" s="9"/>
      <c r="Q10" s="9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</row>
    <row r="11" spans="1:28" ht="14.25" customHeight="1">
      <c r="A11" s="2">
        <v>6</v>
      </c>
      <c r="B11" s="12" t="s">
        <v>18</v>
      </c>
      <c r="C11" s="2">
        <v>24</v>
      </c>
      <c r="D11" s="2">
        <v>27</v>
      </c>
      <c r="E11" s="2">
        <v>36.5</v>
      </c>
      <c r="F11" s="2">
        <v>20.5</v>
      </c>
      <c r="G11" s="2">
        <v>31</v>
      </c>
      <c r="H11" s="2">
        <v>49</v>
      </c>
      <c r="I11" s="2">
        <v>48</v>
      </c>
      <c r="J11" s="2">
        <f t="shared" si="0"/>
        <v>139</v>
      </c>
      <c r="K11" s="2">
        <f t="shared" si="1"/>
        <v>69.5</v>
      </c>
      <c r="L11" s="2" t="str">
        <f t="shared" si="2"/>
        <v>B2</v>
      </c>
      <c r="M11" s="24"/>
      <c r="N11" s="9"/>
      <c r="O11" s="9"/>
      <c r="P11" s="9"/>
      <c r="Q11" s="9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</row>
    <row r="12" spans="1:28" ht="14.25" customHeight="1">
      <c r="A12" s="2">
        <v>7</v>
      </c>
      <c r="B12" s="12" t="s">
        <v>19</v>
      </c>
      <c r="C12" s="2">
        <v>37.5</v>
      </c>
      <c r="D12" s="2">
        <v>36</v>
      </c>
      <c r="E12" s="2">
        <v>40</v>
      </c>
      <c r="F12" s="2">
        <v>36.5</v>
      </c>
      <c r="G12" s="2">
        <v>38</v>
      </c>
      <c r="H12" s="2">
        <v>50</v>
      </c>
      <c r="I12" s="2">
        <v>49</v>
      </c>
      <c r="J12" s="2">
        <f t="shared" si="0"/>
        <v>188</v>
      </c>
      <c r="K12" s="2">
        <f t="shared" si="1"/>
        <v>94</v>
      </c>
      <c r="L12" s="2" t="str">
        <f t="shared" si="2"/>
        <v>A1</v>
      </c>
      <c r="M12" s="24"/>
      <c r="N12" s="9"/>
      <c r="O12" s="9"/>
      <c r="P12" s="9"/>
      <c r="Q12" s="9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</row>
    <row r="13" spans="1:28" ht="14.25" customHeight="1">
      <c r="A13" s="2">
        <v>8</v>
      </c>
      <c r="B13" s="13" t="s">
        <v>20</v>
      </c>
      <c r="C13" s="2">
        <v>39</v>
      </c>
      <c r="D13" s="2">
        <v>38.5</v>
      </c>
      <c r="E13" s="2">
        <v>40</v>
      </c>
      <c r="F13" s="2">
        <v>38</v>
      </c>
      <c r="G13" s="2">
        <v>37.5</v>
      </c>
      <c r="H13" s="2">
        <v>50</v>
      </c>
      <c r="I13" s="2">
        <v>50</v>
      </c>
      <c r="J13" s="2">
        <f t="shared" si="0"/>
        <v>193</v>
      </c>
      <c r="K13" s="2">
        <f t="shared" si="1"/>
        <v>96.5</v>
      </c>
      <c r="L13" s="2" t="str">
        <f t="shared" si="2"/>
        <v>A1</v>
      </c>
      <c r="M13" s="24"/>
      <c r="N13" s="9"/>
      <c r="O13" s="9"/>
      <c r="P13" s="9"/>
      <c r="Q13" s="9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</row>
    <row r="14" spans="1:28" ht="14.25" customHeight="1">
      <c r="A14" s="2">
        <v>9</v>
      </c>
      <c r="B14" s="16" t="s">
        <v>21</v>
      </c>
      <c r="C14" s="2">
        <v>16.5</v>
      </c>
      <c r="D14" s="2">
        <v>13.5</v>
      </c>
      <c r="E14" s="2">
        <v>37.5</v>
      </c>
      <c r="F14" s="2">
        <v>19</v>
      </c>
      <c r="G14" s="2">
        <v>25</v>
      </c>
      <c r="H14" s="2">
        <v>47</v>
      </c>
      <c r="I14" s="2">
        <v>46</v>
      </c>
      <c r="J14" s="2">
        <f t="shared" si="0"/>
        <v>111.5</v>
      </c>
      <c r="K14" s="2">
        <f t="shared" si="1"/>
        <v>55.75</v>
      </c>
      <c r="L14" s="2" t="str">
        <f t="shared" si="2"/>
        <v>C1</v>
      </c>
      <c r="M14" s="24"/>
      <c r="N14" s="9"/>
      <c r="O14" s="9"/>
      <c r="P14" s="9"/>
      <c r="Q14" s="9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</row>
    <row r="15" spans="1:28" ht="14.25" customHeight="1">
      <c r="A15" s="2">
        <v>10</v>
      </c>
      <c r="B15" s="15" t="s">
        <v>22</v>
      </c>
      <c r="C15" s="2">
        <v>0.5</v>
      </c>
      <c r="D15" s="2">
        <v>1</v>
      </c>
      <c r="E15" s="2">
        <v>3.5</v>
      </c>
      <c r="F15" s="2">
        <v>2</v>
      </c>
      <c r="G15" s="2">
        <v>3</v>
      </c>
      <c r="H15" s="2">
        <v>8</v>
      </c>
      <c r="I15" s="2">
        <v>15</v>
      </c>
      <c r="J15" s="2">
        <f t="shared" si="0"/>
        <v>10</v>
      </c>
      <c r="K15" s="2">
        <f t="shared" si="1"/>
        <v>5</v>
      </c>
      <c r="L15" s="2" t="str">
        <f t="shared" si="2"/>
        <v>E</v>
      </c>
      <c r="M15" s="24"/>
      <c r="N15" s="9"/>
      <c r="O15" s="9"/>
      <c r="P15" s="9"/>
      <c r="Q15" s="9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</row>
    <row r="16" spans="1:28" ht="14.25" customHeight="1">
      <c r="A16" s="2">
        <v>11</v>
      </c>
      <c r="B16" s="16" t="s">
        <v>25</v>
      </c>
      <c r="C16" s="2">
        <v>37.5</v>
      </c>
      <c r="D16" s="2">
        <v>37.5</v>
      </c>
      <c r="E16" s="2">
        <v>40</v>
      </c>
      <c r="F16" s="2">
        <v>37.5</v>
      </c>
      <c r="G16" s="2">
        <v>37.5</v>
      </c>
      <c r="H16" s="2">
        <v>50</v>
      </c>
      <c r="I16" s="2">
        <v>50</v>
      </c>
      <c r="J16" s="2">
        <f t="shared" si="0"/>
        <v>190</v>
      </c>
      <c r="K16" s="2">
        <f t="shared" si="1"/>
        <v>95</v>
      </c>
      <c r="L16" s="2" t="str">
        <f t="shared" si="2"/>
        <v>A1</v>
      </c>
      <c r="M16" s="24"/>
      <c r="N16" s="9"/>
      <c r="O16" s="9"/>
      <c r="P16" s="9"/>
      <c r="Q16" s="9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</row>
    <row r="17" spans="1:28" ht="14.25" customHeight="1">
      <c r="A17" s="2">
        <v>12</v>
      </c>
      <c r="B17" s="13" t="s">
        <v>26</v>
      </c>
      <c r="C17" s="2">
        <v>36.5</v>
      </c>
      <c r="D17" s="2">
        <v>33.5</v>
      </c>
      <c r="E17" s="2">
        <v>39.5</v>
      </c>
      <c r="F17" s="2">
        <v>35.5</v>
      </c>
      <c r="G17" s="2">
        <v>37</v>
      </c>
      <c r="H17" s="2">
        <v>47</v>
      </c>
      <c r="I17" s="2">
        <v>49</v>
      </c>
      <c r="J17" s="2">
        <f t="shared" si="0"/>
        <v>182</v>
      </c>
      <c r="K17" s="2">
        <f t="shared" si="1"/>
        <v>91</v>
      </c>
      <c r="L17" s="2" t="str">
        <f t="shared" si="2"/>
        <v>A1</v>
      </c>
      <c r="M17" s="24"/>
      <c r="N17" s="9"/>
      <c r="O17" s="9"/>
      <c r="P17" s="9"/>
      <c r="Q17" s="9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</row>
    <row r="18" spans="1:28" ht="14.25" customHeight="1">
      <c r="A18" s="2">
        <v>13</v>
      </c>
      <c r="B18" s="16" t="s">
        <v>27</v>
      </c>
      <c r="C18" s="2">
        <v>30</v>
      </c>
      <c r="D18" s="2">
        <v>24</v>
      </c>
      <c r="E18" s="2">
        <v>32</v>
      </c>
      <c r="F18" s="2">
        <v>28.5</v>
      </c>
      <c r="G18" s="2">
        <v>25.5</v>
      </c>
      <c r="H18" s="2">
        <v>46</v>
      </c>
      <c r="I18" s="2">
        <v>48</v>
      </c>
      <c r="J18" s="2">
        <f t="shared" si="0"/>
        <v>140</v>
      </c>
      <c r="K18" s="2">
        <f t="shared" si="1"/>
        <v>70</v>
      </c>
      <c r="L18" s="2" t="str">
        <f t="shared" si="2"/>
        <v>B2</v>
      </c>
      <c r="M18" s="24"/>
      <c r="N18" s="9"/>
      <c r="O18" s="9"/>
      <c r="P18" s="9"/>
      <c r="Q18" s="9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</row>
    <row r="19" spans="1:28" ht="14.25" customHeight="1">
      <c r="A19" s="2">
        <v>14</v>
      </c>
      <c r="B19" s="13" t="s">
        <v>28</v>
      </c>
      <c r="C19" s="2">
        <v>38.5</v>
      </c>
      <c r="D19" s="2">
        <v>38</v>
      </c>
      <c r="E19" s="2">
        <v>40</v>
      </c>
      <c r="F19" s="2">
        <v>39</v>
      </c>
      <c r="G19" s="2">
        <v>39</v>
      </c>
      <c r="H19" s="2">
        <v>50</v>
      </c>
      <c r="I19" s="2">
        <v>49</v>
      </c>
      <c r="J19" s="2">
        <f t="shared" si="0"/>
        <v>194.5</v>
      </c>
      <c r="K19" s="2">
        <f t="shared" si="1"/>
        <v>97.25</v>
      </c>
      <c r="L19" s="2" t="str">
        <f t="shared" si="2"/>
        <v>A1</v>
      </c>
      <c r="M19" s="24"/>
      <c r="N19" s="9"/>
      <c r="O19" s="9"/>
      <c r="P19" s="9"/>
      <c r="Q19" s="9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</row>
    <row r="20" spans="1:28" ht="14.25" customHeight="1">
      <c r="A20" s="2">
        <v>15</v>
      </c>
      <c r="B20" s="17" t="s">
        <v>29</v>
      </c>
      <c r="C20" s="2">
        <v>39</v>
      </c>
      <c r="D20" s="2">
        <v>33.5</v>
      </c>
      <c r="E20" s="2">
        <v>39.5</v>
      </c>
      <c r="F20" s="2">
        <v>33.5</v>
      </c>
      <c r="G20" s="2">
        <v>37.5</v>
      </c>
      <c r="H20" s="2">
        <v>50</v>
      </c>
      <c r="I20" s="2">
        <v>50</v>
      </c>
      <c r="J20" s="2">
        <f t="shared" si="0"/>
        <v>183</v>
      </c>
      <c r="K20" s="2">
        <f t="shared" si="1"/>
        <v>91.5</v>
      </c>
      <c r="L20" s="2" t="str">
        <f t="shared" si="2"/>
        <v>A1</v>
      </c>
      <c r="M20" s="24"/>
      <c r="N20" s="9"/>
      <c r="O20" s="9"/>
      <c r="P20" s="9"/>
      <c r="Q20" s="9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</row>
    <row r="21" spans="1:28" ht="14.25" customHeight="1">
      <c r="A21" s="2">
        <v>16</v>
      </c>
      <c r="B21" s="18" t="s">
        <v>30</v>
      </c>
      <c r="C21" s="2">
        <v>36</v>
      </c>
      <c r="D21" s="2">
        <v>38</v>
      </c>
      <c r="E21" s="2">
        <v>39.5</v>
      </c>
      <c r="F21" s="2">
        <v>39.5</v>
      </c>
      <c r="G21" s="2">
        <v>36</v>
      </c>
      <c r="H21" s="2">
        <v>50</v>
      </c>
      <c r="I21" s="2">
        <v>50</v>
      </c>
      <c r="J21" s="2">
        <f t="shared" si="0"/>
        <v>189</v>
      </c>
      <c r="K21" s="2">
        <f t="shared" si="1"/>
        <v>94.5</v>
      </c>
      <c r="L21" s="2" t="str">
        <f t="shared" si="2"/>
        <v>A1</v>
      </c>
      <c r="M21" s="24"/>
      <c r="N21" s="9"/>
      <c r="O21" s="9"/>
      <c r="P21" s="9"/>
      <c r="Q21" s="9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</row>
    <row r="22" spans="1:28" ht="14.25" customHeight="1">
      <c r="A22" s="2">
        <v>17</v>
      </c>
      <c r="B22" s="19" t="s">
        <v>31</v>
      </c>
      <c r="C22" s="2">
        <v>40</v>
      </c>
      <c r="D22" s="2">
        <v>39.5</v>
      </c>
      <c r="E22" s="2">
        <v>38.5</v>
      </c>
      <c r="F22" s="2">
        <v>38.5</v>
      </c>
      <c r="G22" s="2">
        <v>38</v>
      </c>
      <c r="H22" s="2">
        <v>50</v>
      </c>
      <c r="I22" s="2">
        <v>50</v>
      </c>
      <c r="J22" s="2">
        <f t="shared" si="0"/>
        <v>194.5</v>
      </c>
      <c r="K22" s="2">
        <f t="shared" si="1"/>
        <v>97.25</v>
      </c>
      <c r="L22" s="2" t="str">
        <f t="shared" si="2"/>
        <v>A1</v>
      </c>
      <c r="M22" s="24"/>
      <c r="N22" s="9"/>
      <c r="O22" s="9"/>
      <c r="P22" s="9"/>
      <c r="Q22" s="9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</row>
    <row r="23" spans="1:28" ht="14.25" customHeight="1">
      <c r="A23" s="2">
        <v>18</v>
      </c>
      <c r="B23" s="20" t="s">
        <v>32</v>
      </c>
      <c r="C23" s="2">
        <v>38.5</v>
      </c>
      <c r="D23" s="2">
        <v>35</v>
      </c>
      <c r="E23" s="2">
        <v>39</v>
      </c>
      <c r="F23" s="2">
        <v>39.5</v>
      </c>
      <c r="G23" s="2"/>
      <c r="H23" s="2">
        <v>50</v>
      </c>
      <c r="I23" s="2">
        <v>50</v>
      </c>
      <c r="J23" s="2">
        <f t="shared" si="0"/>
        <v>152</v>
      </c>
      <c r="K23" s="2">
        <f t="shared" si="1"/>
        <v>76</v>
      </c>
      <c r="L23" s="2" t="str">
        <f t="shared" si="2"/>
        <v>B1</v>
      </c>
      <c r="M23" s="24"/>
      <c r="N23" s="9"/>
      <c r="O23" s="9"/>
      <c r="P23" s="9"/>
      <c r="Q23" s="9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</row>
    <row r="24" spans="1:28" ht="15.75" customHeight="1">
      <c r="A24" s="2">
        <v>19</v>
      </c>
      <c r="B24" s="18" t="s">
        <v>33</v>
      </c>
      <c r="C24" s="2">
        <v>13</v>
      </c>
      <c r="D24" s="2">
        <v>18.5</v>
      </c>
      <c r="E24" s="2">
        <v>28.5</v>
      </c>
      <c r="F24" s="2">
        <v>15</v>
      </c>
      <c r="G24" s="2">
        <v>18.5</v>
      </c>
      <c r="H24" s="2">
        <v>35</v>
      </c>
      <c r="I24" s="2">
        <v>47</v>
      </c>
      <c r="J24" s="2">
        <f t="shared" si="0"/>
        <v>93.5</v>
      </c>
      <c r="K24" s="2">
        <f t="shared" si="1"/>
        <v>46.75</v>
      </c>
      <c r="L24" s="2" t="str">
        <f t="shared" si="2"/>
        <v>C2</v>
      </c>
      <c r="M24" s="24"/>
      <c r="N24" s="9"/>
      <c r="O24" s="9"/>
      <c r="P24" s="9"/>
      <c r="Q24" s="9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</row>
    <row r="25" spans="1:28" ht="15.75" customHeight="1">
      <c r="A25" s="2">
        <v>20</v>
      </c>
      <c r="B25" s="20" t="s">
        <v>34</v>
      </c>
      <c r="C25" s="2">
        <v>25.5</v>
      </c>
      <c r="D25" s="2">
        <v>22</v>
      </c>
      <c r="E25" s="2">
        <v>38</v>
      </c>
      <c r="F25" s="2">
        <v>33.5</v>
      </c>
      <c r="G25" s="2">
        <v>32</v>
      </c>
      <c r="H25" s="2">
        <v>50</v>
      </c>
      <c r="I25" s="2">
        <v>50</v>
      </c>
      <c r="J25" s="2">
        <f t="shared" si="0"/>
        <v>151</v>
      </c>
      <c r="K25" s="2">
        <f t="shared" si="1"/>
        <v>75.5</v>
      </c>
      <c r="L25" s="2" t="str">
        <f t="shared" si="2"/>
        <v>B1</v>
      </c>
      <c r="M25" s="24"/>
      <c r="N25" s="9"/>
      <c r="O25" s="9"/>
      <c r="P25" s="9"/>
      <c r="Q25" s="9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</row>
    <row r="26" spans="1:28" ht="15.75" customHeight="1">
      <c r="A26" s="2">
        <v>21</v>
      </c>
      <c r="B26" s="20" t="s">
        <v>35</v>
      </c>
      <c r="C26" s="2">
        <v>39</v>
      </c>
      <c r="D26" s="2">
        <v>36</v>
      </c>
      <c r="E26" s="2">
        <v>39</v>
      </c>
      <c r="F26" s="2">
        <v>38.5</v>
      </c>
      <c r="G26" s="2">
        <v>39</v>
      </c>
      <c r="H26" s="2">
        <v>50</v>
      </c>
      <c r="I26" s="2">
        <v>50</v>
      </c>
      <c r="J26" s="2">
        <f t="shared" si="0"/>
        <v>191.5</v>
      </c>
      <c r="K26" s="2">
        <f t="shared" si="1"/>
        <v>95.75</v>
      </c>
      <c r="L26" s="2" t="str">
        <f t="shared" si="2"/>
        <v>A1</v>
      </c>
      <c r="M26" s="24"/>
      <c r="N26" s="9"/>
      <c r="O26" s="9"/>
      <c r="P26" s="9"/>
      <c r="Q26" s="9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</row>
    <row r="27" spans="1:28" ht="15.75" customHeight="1">
      <c r="A27" s="2">
        <v>22</v>
      </c>
      <c r="B27" s="18" t="s">
        <v>36</v>
      </c>
      <c r="C27" s="2">
        <v>38</v>
      </c>
      <c r="D27" s="2">
        <v>37</v>
      </c>
      <c r="E27" s="2">
        <v>38.5</v>
      </c>
      <c r="F27" s="2">
        <v>37.5</v>
      </c>
      <c r="G27" s="2">
        <v>36</v>
      </c>
      <c r="H27" s="2">
        <v>50</v>
      </c>
      <c r="I27" s="2">
        <v>49</v>
      </c>
      <c r="J27" s="2">
        <f t="shared" si="0"/>
        <v>187</v>
      </c>
      <c r="K27" s="2">
        <f t="shared" si="1"/>
        <v>93.5</v>
      </c>
      <c r="L27" s="2" t="str">
        <f t="shared" si="2"/>
        <v>A1</v>
      </c>
      <c r="M27" s="24"/>
      <c r="N27" s="9"/>
      <c r="O27" s="9"/>
      <c r="P27" s="9"/>
      <c r="Q27" s="9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</row>
    <row r="28" spans="1:28" ht="15.75" customHeight="1">
      <c r="A28" s="2">
        <v>23</v>
      </c>
      <c r="B28" s="20" t="s">
        <v>37</v>
      </c>
      <c r="C28" s="2">
        <v>39.5</v>
      </c>
      <c r="D28" s="2">
        <v>38</v>
      </c>
      <c r="E28" s="2">
        <v>38.5</v>
      </c>
      <c r="F28" s="2">
        <v>37</v>
      </c>
      <c r="G28" s="2">
        <v>39</v>
      </c>
      <c r="H28" s="2">
        <v>50</v>
      </c>
      <c r="I28" s="2">
        <v>50</v>
      </c>
      <c r="J28" s="2">
        <f t="shared" si="0"/>
        <v>192</v>
      </c>
      <c r="K28" s="2">
        <f t="shared" si="1"/>
        <v>96</v>
      </c>
      <c r="L28" s="2" t="str">
        <f t="shared" si="2"/>
        <v>A1</v>
      </c>
      <c r="M28" s="24"/>
      <c r="N28" s="9"/>
      <c r="O28" s="9"/>
      <c r="P28" s="9"/>
      <c r="Q28" s="9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</row>
    <row r="29" spans="1:28" ht="15.75" customHeight="1">
      <c r="A29" s="2">
        <v>24</v>
      </c>
      <c r="B29" s="20" t="s">
        <v>38</v>
      </c>
      <c r="C29" s="2">
        <v>24.5</v>
      </c>
      <c r="D29" s="2">
        <v>24.5</v>
      </c>
      <c r="E29" s="2">
        <v>38</v>
      </c>
      <c r="F29" s="2">
        <v>20.5</v>
      </c>
      <c r="G29" s="2">
        <v>27.5</v>
      </c>
      <c r="H29" s="2">
        <v>48</v>
      </c>
      <c r="I29" s="2">
        <v>47</v>
      </c>
      <c r="J29" s="2">
        <f t="shared" si="0"/>
        <v>135</v>
      </c>
      <c r="K29" s="2">
        <f t="shared" si="1"/>
        <v>67.5</v>
      </c>
      <c r="L29" s="2" t="str">
        <f t="shared" si="2"/>
        <v>B2</v>
      </c>
      <c r="M29" s="24"/>
      <c r="N29" s="9"/>
      <c r="O29" s="9"/>
      <c r="P29" s="9"/>
      <c r="Q29" s="9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</row>
    <row r="30" spans="1:28" ht="15.75" customHeight="1">
      <c r="A30" s="2">
        <v>25</v>
      </c>
      <c r="B30" s="14" t="s">
        <v>39</v>
      </c>
      <c r="C30" s="2">
        <v>40</v>
      </c>
      <c r="D30" s="2">
        <v>37.5</v>
      </c>
      <c r="E30" s="2">
        <v>40</v>
      </c>
      <c r="F30" s="2">
        <v>38</v>
      </c>
      <c r="G30" s="2">
        <v>37</v>
      </c>
      <c r="H30" s="2">
        <v>50</v>
      </c>
      <c r="I30" s="2">
        <v>50</v>
      </c>
      <c r="J30" s="2">
        <f t="shared" si="0"/>
        <v>192.5</v>
      </c>
      <c r="K30" s="2">
        <f t="shared" si="1"/>
        <v>96.25</v>
      </c>
      <c r="L30" s="2" t="str">
        <f t="shared" si="2"/>
        <v>A1</v>
      </c>
      <c r="M30" s="24"/>
      <c r="N30" s="9"/>
      <c r="O30" s="9"/>
      <c r="P30" s="9"/>
      <c r="Q30" s="9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</row>
    <row r="31" spans="1:28" ht="15.75" customHeight="1">
      <c r="A31" s="2">
        <v>26</v>
      </c>
      <c r="B31" s="20" t="s">
        <v>40</v>
      </c>
      <c r="C31" s="2">
        <v>22.5</v>
      </c>
      <c r="D31" s="2">
        <v>14</v>
      </c>
      <c r="E31" s="2">
        <v>36.5</v>
      </c>
      <c r="F31" s="2">
        <v>20.5</v>
      </c>
      <c r="G31" s="2">
        <v>28.5</v>
      </c>
      <c r="H31" s="2">
        <v>48</v>
      </c>
      <c r="I31" s="2">
        <v>50</v>
      </c>
      <c r="J31" s="2">
        <f t="shared" si="0"/>
        <v>122</v>
      </c>
      <c r="K31" s="2">
        <f t="shared" si="1"/>
        <v>61</v>
      </c>
      <c r="L31" s="2" t="str">
        <f t="shared" si="2"/>
        <v>B2</v>
      </c>
      <c r="M31" s="24"/>
      <c r="N31" s="9"/>
      <c r="O31" s="9"/>
      <c r="P31" s="9"/>
      <c r="Q31" s="9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</row>
    <row r="32" spans="1:28" ht="28.5" customHeight="1">
      <c r="A32" s="2">
        <v>27</v>
      </c>
      <c r="B32" s="21" t="s">
        <v>41</v>
      </c>
      <c r="C32" s="2">
        <v>34</v>
      </c>
      <c r="D32" s="2">
        <v>24.5</v>
      </c>
      <c r="E32" s="2">
        <v>37.5</v>
      </c>
      <c r="F32" s="2">
        <v>28</v>
      </c>
      <c r="G32" s="2">
        <v>32.5</v>
      </c>
      <c r="H32" s="2">
        <v>48</v>
      </c>
      <c r="I32" s="2">
        <v>50</v>
      </c>
      <c r="J32" s="2">
        <f t="shared" si="0"/>
        <v>156.5</v>
      </c>
      <c r="K32" s="2">
        <f t="shared" si="1"/>
        <v>78.25</v>
      </c>
      <c r="L32" s="2" t="str">
        <f t="shared" si="2"/>
        <v>B1</v>
      </c>
      <c r="M32" s="24"/>
      <c r="N32" s="9"/>
      <c r="O32" s="9"/>
      <c r="P32" s="9"/>
      <c r="Q32" s="9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</row>
    <row r="33" spans="1:28" ht="15.75" customHeight="1">
      <c r="A33" s="22"/>
      <c r="B33" s="23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4"/>
      <c r="N33" s="9"/>
      <c r="O33" s="9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</row>
    <row r="34" spans="1:28" ht="15.75" customHeight="1">
      <c r="A34" s="22"/>
      <c r="B34" s="23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4"/>
      <c r="N34" s="9"/>
      <c r="O34" s="9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</row>
    <row r="35" spans="1:28" ht="15.75" customHeight="1">
      <c r="A35" s="22"/>
      <c r="B35" s="23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4"/>
      <c r="N35" s="9"/>
      <c r="O35" s="9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</row>
    <row r="36" spans="1:28" ht="15.75" customHeight="1">
      <c r="A36" s="22"/>
      <c r="B36" s="23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4"/>
      <c r="N36" s="9"/>
      <c r="O36" s="9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</row>
    <row r="37" spans="1:28" ht="15.75" customHeight="1">
      <c r="A37" s="22"/>
      <c r="B37" s="23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4"/>
      <c r="N37" s="9"/>
      <c r="O37" s="9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</row>
    <row r="38" spans="1:28" ht="15.75" customHeight="1">
      <c r="A38" s="22"/>
      <c r="B38" s="23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4"/>
      <c r="N38" s="9"/>
      <c r="O38" s="9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</row>
    <row r="39" spans="1:28" ht="15.75" customHeight="1">
      <c r="A39" s="22"/>
      <c r="B39" s="23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4"/>
      <c r="N39" s="9"/>
      <c r="O39" s="9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</row>
    <row r="40" spans="1:28" ht="15.75" customHeight="1">
      <c r="A40" s="22"/>
      <c r="B40" s="23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4"/>
      <c r="N40" s="9"/>
      <c r="O40" s="9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</row>
    <row r="41" spans="1:28" ht="15.75" customHeight="1">
      <c r="A41" s="22"/>
      <c r="B41" s="23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4"/>
      <c r="N41" s="9"/>
      <c r="O41" s="9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</row>
    <row r="42" spans="1:28" ht="15.75" customHeight="1">
      <c r="A42" s="22"/>
      <c r="B42" s="23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4"/>
      <c r="N42" s="9"/>
      <c r="O42" s="9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</row>
    <row r="43" spans="1:28" ht="15.75" customHeight="1">
      <c r="A43" s="22"/>
      <c r="B43" s="23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4"/>
      <c r="N43" s="9"/>
      <c r="O43" s="9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</row>
    <row r="44" spans="1:28" ht="15.75" customHeight="1">
      <c r="A44" s="22"/>
      <c r="B44" s="23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4"/>
      <c r="N44" s="9"/>
      <c r="O44" s="9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</row>
    <row r="45" spans="1:28" ht="15.75" customHeight="1">
      <c r="A45" s="22"/>
      <c r="B45" s="23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4"/>
      <c r="N45" s="9"/>
      <c r="O45" s="9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</row>
    <row r="46" spans="1:28" ht="15.75" customHeight="1">
      <c r="A46" s="22"/>
      <c r="B46" s="23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4"/>
      <c r="N46" s="9"/>
      <c r="O46" s="9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</row>
    <row r="47" spans="1:28" ht="15.75" customHeight="1">
      <c r="A47" s="22"/>
      <c r="B47" s="23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4"/>
      <c r="N47" s="9"/>
      <c r="O47" s="9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</row>
    <row r="48" spans="1:28" ht="15.75" customHeight="1">
      <c r="A48" s="22"/>
      <c r="B48" s="23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4"/>
      <c r="N48" s="9"/>
      <c r="O48" s="9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</row>
    <row r="49" spans="1:28" ht="15.75" customHeight="1">
      <c r="A49" s="22"/>
      <c r="B49" s="23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4"/>
      <c r="N49" s="9"/>
      <c r="O49" s="9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</row>
    <row r="50" spans="1:28" ht="15.75" customHeight="1">
      <c r="A50" s="22"/>
      <c r="B50" s="23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4"/>
      <c r="N50" s="9"/>
      <c r="O50" s="9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</row>
    <row r="51" spans="1:28" ht="15.75" customHeight="1">
      <c r="A51" s="22"/>
      <c r="B51" s="23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4"/>
      <c r="N51" s="9"/>
      <c r="O51" s="9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</row>
    <row r="52" spans="1:28" ht="15.75" customHeight="1">
      <c r="A52" s="22"/>
      <c r="B52" s="23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4"/>
      <c r="N52" s="9"/>
      <c r="O52" s="9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</row>
    <row r="53" spans="1:28" ht="15.75" customHeight="1">
      <c r="A53" s="22"/>
      <c r="B53" s="23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4"/>
      <c r="N53" s="9"/>
      <c r="O53" s="9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</row>
    <row r="54" spans="1:28" ht="15.75" customHeight="1">
      <c r="A54" s="22"/>
      <c r="B54" s="23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4"/>
      <c r="N54" s="9"/>
      <c r="O54" s="9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</row>
    <row r="55" spans="1:28" ht="15.75" customHeight="1">
      <c r="A55" s="22"/>
      <c r="B55" s="23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4"/>
      <c r="N55" s="9"/>
      <c r="O55" s="9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</row>
    <row r="56" spans="1:28" ht="15.75" customHeight="1">
      <c r="A56" s="22"/>
      <c r="B56" s="23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4"/>
      <c r="N56" s="9"/>
      <c r="O56" s="9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</row>
    <row r="57" spans="1:28" ht="15.75" customHeight="1">
      <c r="A57" s="22"/>
      <c r="B57" s="23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4"/>
      <c r="N57" s="9"/>
      <c r="O57" s="9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</row>
    <row r="58" spans="1:28" ht="15.75" customHeight="1">
      <c r="A58" s="22"/>
      <c r="B58" s="23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4"/>
      <c r="N58" s="9"/>
      <c r="O58" s="9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</row>
    <row r="59" spans="1:28" ht="15.75" customHeight="1">
      <c r="A59" s="22"/>
      <c r="B59" s="23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4"/>
      <c r="N59" s="9"/>
      <c r="O59" s="9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</row>
    <row r="60" spans="1:28" ht="15.75" customHeight="1">
      <c r="A60" s="22"/>
      <c r="B60" s="23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4"/>
      <c r="N60" s="9"/>
      <c r="O60" s="9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</row>
    <row r="61" spans="1:28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2"/>
      <c r="L61" s="22"/>
      <c r="M61" s="24"/>
      <c r="N61" s="9"/>
      <c r="O61" s="9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</row>
    <row r="62" spans="1:28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2"/>
      <c r="L62" s="22"/>
      <c r="M62" s="24"/>
      <c r="N62" s="9"/>
      <c r="O62" s="9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</row>
    <row r="63" spans="1:28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2"/>
      <c r="L63" s="22"/>
      <c r="M63" s="24"/>
      <c r="N63" s="9"/>
      <c r="O63" s="9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</row>
    <row r="64" spans="1:28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2"/>
      <c r="L64" s="22"/>
      <c r="M64" s="24"/>
      <c r="N64" s="9"/>
      <c r="O64" s="9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</row>
    <row r="65" spans="1:28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2"/>
      <c r="L65" s="22"/>
      <c r="M65" s="24"/>
      <c r="N65" s="9"/>
      <c r="O65" s="9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</row>
    <row r="66" spans="1:28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2"/>
      <c r="L66" s="22"/>
      <c r="M66" s="24"/>
      <c r="N66" s="9"/>
      <c r="O66" s="9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</row>
    <row r="67" spans="1:28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2"/>
      <c r="L67" s="22"/>
      <c r="M67" s="24"/>
      <c r="N67" s="9"/>
      <c r="O67" s="9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</row>
    <row r="68" spans="1:28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2"/>
      <c r="L68" s="22"/>
      <c r="M68" s="24"/>
      <c r="N68" s="9"/>
      <c r="O68" s="9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</row>
    <row r="69" spans="1:28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2"/>
      <c r="L69" s="22"/>
      <c r="M69" s="24"/>
      <c r="N69" s="9"/>
      <c r="O69" s="9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</row>
    <row r="70" spans="1:28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2"/>
      <c r="L70" s="22"/>
      <c r="M70" s="24"/>
      <c r="N70" s="9"/>
      <c r="O70" s="9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</row>
    <row r="71" spans="1:28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2"/>
      <c r="L71" s="22"/>
      <c r="M71" s="24"/>
      <c r="N71" s="9"/>
      <c r="O71" s="9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</row>
    <row r="72" spans="1:28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2"/>
      <c r="L72" s="22"/>
      <c r="M72" s="24"/>
      <c r="N72" s="9"/>
      <c r="O72" s="9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</row>
    <row r="73" spans="1:28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2"/>
      <c r="L73" s="22"/>
      <c r="M73" s="24"/>
      <c r="N73" s="9"/>
      <c r="O73" s="9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</row>
    <row r="74" spans="1:28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2"/>
      <c r="L74" s="22"/>
      <c r="M74" s="24"/>
      <c r="N74" s="9"/>
      <c r="O74" s="9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</row>
    <row r="75" spans="1:28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2"/>
      <c r="L75" s="22"/>
      <c r="M75" s="24"/>
      <c r="N75" s="9"/>
      <c r="O75" s="9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</row>
    <row r="76" spans="1:28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2"/>
      <c r="L76" s="22"/>
      <c r="M76" s="24"/>
      <c r="N76" s="9"/>
      <c r="O76" s="9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</row>
    <row r="77" spans="1:28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2"/>
      <c r="L77" s="22"/>
      <c r="M77" s="24"/>
      <c r="N77" s="9"/>
      <c r="O77" s="9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</row>
    <row r="78" spans="1:28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2"/>
      <c r="L78" s="22"/>
      <c r="M78" s="24"/>
      <c r="N78" s="9"/>
      <c r="O78" s="9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</row>
    <row r="79" spans="1:28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2"/>
      <c r="L79" s="22"/>
      <c r="M79" s="24"/>
      <c r="N79" s="9"/>
      <c r="O79" s="9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</row>
    <row r="80" spans="1:28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2"/>
      <c r="L80" s="22"/>
      <c r="M80" s="24"/>
      <c r="N80" s="9"/>
      <c r="O80" s="9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</row>
    <row r="81" spans="1:28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2"/>
      <c r="L81" s="22"/>
      <c r="M81" s="24"/>
      <c r="N81" s="9"/>
      <c r="O81" s="9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</row>
    <row r="82" spans="1:28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2"/>
      <c r="L82" s="22"/>
      <c r="M82" s="24"/>
      <c r="N82" s="9"/>
      <c r="O82" s="9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</row>
    <row r="83" spans="1:28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2"/>
      <c r="L83" s="22"/>
      <c r="M83" s="24"/>
      <c r="N83" s="9"/>
      <c r="O83" s="9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</row>
    <row r="84" spans="1:28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2"/>
      <c r="L84" s="22"/>
      <c r="M84" s="24"/>
      <c r="N84" s="9"/>
      <c r="O84" s="9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</row>
    <row r="85" spans="1:28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2"/>
      <c r="L85" s="22"/>
      <c r="M85" s="24"/>
      <c r="N85" s="9"/>
      <c r="O85" s="9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</row>
    <row r="86" spans="1:28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2"/>
      <c r="L86" s="22"/>
      <c r="M86" s="24"/>
      <c r="N86" s="9"/>
      <c r="O86" s="9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</row>
    <row r="87" spans="1:28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2"/>
      <c r="L87" s="22"/>
      <c r="M87" s="24"/>
      <c r="N87" s="9"/>
      <c r="O87" s="9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</row>
    <row r="88" spans="1:28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2"/>
      <c r="L88" s="22"/>
      <c r="M88" s="24"/>
      <c r="N88" s="9"/>
      <c r="O88" s="9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</row>
    <row r="89" spans="1:28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2"/>
      <c r="L89" s="22"/>
      <c r="M89" s="24"/>
      <c r="N89" s="9"/>
      <c r="O89" s="9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</row>
    <row r="90" spans="1:28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2"/>
      <c r="L90" s="22"/>
      <c r="M90" s="24"/>
      <c r="N90" s="9"/>
      <c r="O90" s="9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</row>
    <row r="91" spans="1:28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2"/>
      <c r="L91" s="22"/>
      <c r="M91" s="24"/>
      <c r="N91" s="9"/>
      <c r="O91" s="9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</row>
    <row r="92" spans="1:28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2"/>
      <c r="L92" s="22"/>
      <c r="M92" s="24"/>
      <c r="N92" s="9"/>
      <c r="O92" s="9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</row>
    <row r="93" spans="1:28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2"/>
      <c r="L93" s="22"/>
      <c r="M93" s="24"/>
      <c r="N93" s="9"/>
      <c r="O93" s="9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</row>
    <row r="94" spans="1:28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2"/>
      <c r="L94" s="22"/>
      <c r="M94" s="24"/>
      <c r="N94" s="9"/>
      <c r="O94" s="9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</row>
    <row r="95" spans="1:28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2"/>
      <c r="L95" s="22"/>
      <c r="M95" s="24"/>
      <c r="N95" s="9"/>
      <c r="O95" s="9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</row>
    <row r="96" spans="1:28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2"/>
      <c r="L96" s="22"/>
      <c r="M96" s="24"/>
      <c r="N96" s="9"/>
      <c r="O96" s="9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</row>
    <row r="97" spans="1:28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2"/>
      <c r="L97" s="22"/>
      <c r="M97" s="24"/>
      <c r="N97" s="9"/>
      <c r="O97" s="9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</row>
    <row r="98" spans="1:28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2"/>
      <c r="L98" s="22"/>
      <c r="M98" s="24"/>
      <c r="N98" s="9"/>
      <c r="O98" s="9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</row>
    <row r="99" spans="1:28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2"/>
      <c r="L99" s="22"/>
      <c r="M99" s="24"/>
      <c r="N99" s="9"/>
      <c r="O99" s="9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</row>
    <row r="100" spans="1:28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2"/>
      <c r="L100" s="22"/>
      <c r="M100" s="24"/>
      <c r="N100" s="9"/>
      <c r="O100" s="9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</row>
    <row r="101" spans="1:28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2"/>
      <c r="L101" s="22"/>
      <c r="M101" s="24"/>
      <c r="N101" s="9"/>
      <c r="O101" s="9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</row>
    <row r="102" spans="1:28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2"/>
      <c r="L102" s="22"/>
      <c r="M102" s="24"/>
      <c r="N102" s="9"/>
      <c r="O102" s="9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</row>
    <row r="103" spans="1:28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2"/>
      <c r="L103" s="22"/>
      <c r="M103" s="24"/>
      <c r="N103" s="9"/>
      <c r="O103" s="9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</row>
    <row r="104" spans="1:28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2"/>
      <c r="L104" s="22"/>
      <c r="M104" s="24"/>
      <c r="N104" s="9"/>
      <c r="O104" s="9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</row>
    <row r="105" spans="1:28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2"/>
      <c r="L105" s="22"/>
      <c r="M105" s="24"/>
      <c r="N105" s="9"/>
      <c r="O105" s="9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</row>
    <row r="106" spans="1:28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2"/>
      <c r="L106" s="22"/>
      <c r="M106" s="24"/>
      <c r="N106" s="9"/>
      <c r="O106" s="9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</row>
    <row r="107" spans="1:28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2"/>
      <c r="L107" s="22"/>
      <c r="M107" s="24"/>
      <c r="N107" s="9"/>
      <c r="O107" s="9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</row>
    <row r="108" spans="1:28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2"/>
      <c r="L108" s="22"/>
      <c r="M108" s="24"/>
      <c r="N108" s="9"/>
      <c r="O108" s="9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</row>
    <row r="109" spans="1:28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2"/>
      <c r="L109" s="22"/>
      <c r="M109" s="24"/>
      <c r="N109" s="9"/>
      <c r="O109" s="9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</row>
    <row r="110" spans="1:28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2"/>
      <c r="L110" s="22"/>
      <c r="M110" s="24"/>
      <c r="N110" s="9"/>
      <c r="O110" s="9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</row>
    <row r="111" spans="1:28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2"/>
      <c r="L111" s="22"/>
      <c r="M111" s="24"/>
      <c r="N111" s="9"/>
      <c r="O111" s="9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</row>
    <row r="112" spans="1:28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2"/>
      <c r="L112" s="22"/>
      <c r="M112" s="24"/>
      <c r="N112" s="9"/>
      <c r="O112" s="9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</row>
    <row r="113" spans="1:28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2"/>
      <c r="L113" s="22"/>
      <c r="M113" s="24"/>
      <c r="N113" s="9"/>
      <c r="O113" s="9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</row>
    <row r="114" spans="1:28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2"/>
      <c r="L114" s="22"/>
      <c r="M114" s="24"/>
      <c r="N114" s="9"/>
      <c r="O114" s="9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</row>
    <row r="115" spans="1:28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2"/>
      <c r="L115" s="22"/>
      <c r="M115" s="24"/>
      <c r="N115" s="9"/>
      <c r="O115" s="9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</row>
    <row r="116" spans="1:28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2"/>
      <c r="L116" s="22"/>
      <c r="M116" s="24"/>
      <c r="N116" s="9"/>
      <c r="O116" s="9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</row>
    <row r="117" spans="1:28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2"/>
      <c r="L117" s="22"/>
      <c r="M117" s="24"/>
      <c r="N117" s="9"/>
      <c r="O117" s="9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</row>
    <row r="118" spans="1:28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2"/>
      <c r="L118" s="22"/>
      <c r="M118" s="24"/>
      <c r="N118" s="9"/>
      <c r="O118" s="9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</row>
    <row r="119" spans="1:28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2"/>
      <c r="L119" s="22"/>
      <c r="M119" s="24"/>
      <c r="N119" s="9"/>
      <c r="O119" s="9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</row>
    <row r="120" spans="1:28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2"/>
      <c r="L120" s="22"/>
      <c r="M120" s="24"/>
      <c r="N120" s="9"/>
      <c r="O120" s="9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</row>
    <row r="121" spans="1:28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2"/>
      <c r="L121" s="22"/>
      <c r="M121" s="24"/>
      <c r="N121" s="9"/>
      <c r="O121" s="9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</row>
    <row r="122" spans="1:28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2"/>
      <c r="L122" s="22"/>
      <c r="M122" s="24"/>
      <c r="N122" s="9"/>
      <c r="O122" s="9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</row>
    <row r="123" spans="1:28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2"/>
      <c r="L123" s="22"/>
      <c r="M123" s="24"/>
      <c r="N123" s="9"/>
      <c r="O123" s="9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</row>
    <row r="124" spans="1:28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2"/>
      <c r="L124" s="22"/>
      <c r="M124" s="24"/>
      <c r="N124" s="9"/>
      <c r="O124" s="9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</row>
    <row r="125" spans="1:28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2"/>
      <c r="L125" s="22"/>
      <c r="M125" s="24"/>
      <c r="N125" s="9"/>
      <c r="O125" s="9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</row>
    <row r="126" spans="1:28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2"/>
      <c r="L126" s="22"/>
      <c r="M126" s="24"/>
      <c r="N126" s="9"/>
      <c r="O126" s="9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</row>
    <row r="127" spans="1:28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2"/>
      <c r="L127" s="22"/>
      <c r="M127" s="24"/>
      <c r="N127" s="9"/>
      <c r="O127" s="9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</row>
    <row r="128" spans="1:28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2"/>
      <c r="L128" s="22"/>
      <c r="M128" s="24"/>
      <c r="N128" s="9"/>
      <c r="O128" s="9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</row>
    <row r="129" spans="1:28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2"/>
      <c r="L129" s="22"/>
      <c r="M129" s="24"/>
      <c r="N129" s="9"/>
      <c r="O129" s="9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</row>
    <row r="130" spans="1:28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2"/>
      <c r="L130" s="22"/>
      <c r="M130" s="24"/>
      <c r="N130" s="9"/>
      <c r="O130" s="9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</row>
    <row r="131" spans="1:28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2"/>
      <c r="L131" s="22"/>
      <c r="M131" s="24"/>
      <c r="N131" s="9"/>
      <c r="O131" s="9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</row>
    <row r="132" spans="1:28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2"/>
      <c r="L132" s="22"/>
      <c r="M132" s="24"/>
      <c r="N132" s="9"/>
      <c r="O132" s="9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</row>
    <row r="133" spans="1:28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2"/>
      <c r="L133" s="22"/>
      <c r="M133" s="24"/>
      <c r="N133" s="9"/>
      <c r="O133" s="9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</row>
    <row r="134" spans="1:28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2"/>
      <c r="L134" s="22"/>
      <c r="M134" s="24"/>
      <c r="N134" s="9"/>
      <c r="O134" s="9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</row>
    <row r="135" spans="1:28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2"/>
      <c r="L135" s="22"/>
      <c r="M135" s="24"/>
      <c r="N135" s="9"/>
      <c r="O135" s="9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</row>
    <row r="136" spans="1:28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2"/>
      <c r="L136" s="22"/>
      <c r="M136" s="24"/>
      <c r="N136" s="9"/>
      <c r="O136" s="9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</row>
    <row r="137" spans="1:28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2"/>
      <c r="L137" s="22"/>
      <c r="M137" s="24"/>
      <c r="N137" s="9"/>
      <c r="O137" s="9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</row>
    <row r="138" spans="1:28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2"/>
      <c r="L138" s="22"/>
      <c r="M138" s="24"/>
      <c r="N138" s="9"/>
      <c r="O138" s="9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</row>
    <row r="139" spans="1:28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2"/>
      <c r="L139" s="22"/>
      <c r="M139" s="24"/>
      <c r="N139" s="9"/>
      <c r="O139" s="9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</row>
    <row r="140" spans="1:28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2"/>
      <c r="L140" s="22"/>
      <c r="M140" s="24"/>
      <c r="N140" s="9"/>
      <c r="O140" s="9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</row>
    <row r="141" spans="1:28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2"/>
      <c r="L141" s="22"/>
      <c r="M141" s="24"/>
      <c r="N141" s="9"/>
      <c r="O141" s="9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</row>
    <row r="142" spans="1:28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2"/>
      <c r="L142" s="22"/>
      <c r="M142" s="24"/>
      <c r="N142" s="9"/>
      <c r="O142" s="9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</row>
    <row r="143" spans="1:28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2"/>
      <c r="L143" s="22"/>
      <c r="M143" s="24"/>
      <c r="N143" s="9"/>
      <c r="O143" s="9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</row>
    <row r="144" spans="1:28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2"/>
      <c r="L144" s="22"/>
      <c r="M144" s="24"/>
      <c r="N144" s="9"/>
      <c r="O144" s="9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</row>
    <row r="145" spans="1:28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2"/>
      <c r="L145" s="22"/>
      <c r="M145" s="24"/>
      <c r="N145" s="9"/>
      <c r="O145" s="9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</row>
    <row r="146" spans="1:28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2"/>
      <c r="L146" s="22"/>
      <c r="M146" s="24"/>
      <c r="N146" s="9"/>
      <c r="O146" s="9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</row>
    <row r="147" spans="1:28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2"/>
      <c r="L147" s="22"/>
      <c r="M147" s="24"/>
      <c r="N147" s="9"/>
      <c r="O147" s="9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</row>
    <row r="148" spans="1:28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2"/>
      <c r="L148" s="22"/>
      <c r="M148" s="24"/>
      <c r="N148" s="9"/>
      <c r="O148" s="9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</row>
    <row r="149" spans="1:28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2"/>
      <c r="L149" s="22"/>
      <c r="M149" s="24"/>
      <c r="N149" s="9"/>
      <c r="O149" s="9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</row>
    <row r="150" spans="1:28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2"/>
      <c r="L150" s="22"/>
      <c r="M150" s="24"/>
      <c r="N150" s="9"/>
      <c r="O150" s="9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</row>
    <row r="151" spans="1:28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2"/>
      <c r="L151" s="22"/>
      <c r="M151" s="24"/>
      <c r="N151" s="9"/>
      <c r="O151" s="9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</row>
    <row r="152" spans="1:28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2"/>
      <c r="L152" s="22"/>
      <c r="M152" s="24"/>
      <c r="N152" s="9"/>
      <c r="O152" s="9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</row>
    <row r="153" spans="1:28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2"/>
      <c r="L153" s="22"/>
      <c r="M153" s="24"/>
      <c r="N153" s="9"/>
      <c r="O153" s="9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</row>
    <row r="154" spans="1:28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2"/>
      <c r="L154" s="22"/>
      <c r="M154" s="24"/>
      <c r="N154" s="9"/>
      <c r="O154" s="9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</row>
    <row r="155" spans="1:28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2"/>
      <c r="L155" s="22"/>
      <c r="M155" s="24"/>
      <c r="N155" s="9"/>
      <c r="O155" s="9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</row>
    <row r="156" spans="1:28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2"/>
      <c r="L156" s="22"/>
      <c r="M156" s="24"/>
      <c r="N156" s="9"/>
      <c r="O156" s="9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</row>
    <row r="157" spans="1:28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2"/>
      <c r="L157" s="22"/>
      <c r="M157" s="24"/>
      <c r="N157" s="9"/>
      <c r="O157" s="9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</row>
    <row r="158" spans="1:28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2"/>
      <c r="L158" s="22"/>
      <c r="M158" s="24"/>
      <c r="N158" s="9"/>
      <c r="O158" s="9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</row>
    <row r="159" spans="1:28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2"/>
      <c r="L159" s="22"/>
      <c r="M159" s="24"/>
      <c r="N159" s="9"/>
      <c r="O159" s="9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</row>
    <row r="160" spans="1:28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2"/>
      <c r="L160" s="22"/>
      <c r="M160" s="24"/>
      <c r="N160" s="9"/>
      <c r="O160" s="9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</row>
    <row r="161" spans="1:28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2"/>
      <c r="L161" s="22"/>
      <c r="M161" s="24"/>
      <c r="N161" s="9"/>
      <c r="O161" s="9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</row>
    <row r="162" spans="1:28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2"/>
      <c r="L162" s="22"/>
      <c r="M162" s="24"/>
      <c r="N162" s="9"/>
      <c r="O162" s="9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</row>
    <row r="163" spans="1:28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2"/>
      <c r="L163" s="22"/>
      <c r="M163" s="24"/>
      <c r="N163" s="9"/>
      <c r="O163" s="9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</row>
    <row r="164" spans="1:28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2"/>
      <c r="L164" s="22"/>
      <c r="M164" s="24"/>
      <c r="N164" s="9"/>
      <c r="O164" s="9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</row>
    <row r="165" spans="1:28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2"/>
      <c r="L165" s="22"/>
      <c r="M165" s="24"/>
      <c r="N165" s="9"/>
      <c r="O165" s="9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</row>
    <row r="166" spans="1:28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2"/>
      <c r="L166" s="22"/>
      <c r="M166" s="24"/>
      <c r="N166" s="9"/>
      <c r="O166" s="9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</row>
    <row r="167" spans="1:28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2"/>
      <c r="L167" s="22"/>
      <c r="M167" s="24"/>
      <c r="N167" s="9"/>
      <c r="O167" s="9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</row>
    <row r="168" spans="1:28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2"/>
      <c r="L168" s="22"/>
      <c r="M168" s="24"/>
      <c r="N168" s="9"/>
      <c r="O168" s="9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</row>
    <row r="169" spans="1:28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2"/>
      <c r="L169" s="22"/>
      <c r="M169" s="24"/>
      <c r="N169" s="9"/>
      <c r="O169" s="9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</row>
    <row r="170" spans="1:28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2"/>
      <c r="L170" s="22"/>
      <c r="M170" s="24"/>
      <c r="N170" s="9"/>
      <c r="O170" s="9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</row>
    <row r="171" spans="1:28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2"/>
      <c r="L171" s="22"/>
      <c r="M171" s="24"/>
      <c r="N171" s="9"/>
      <c r="O171" s="9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</row>
    <row r="172" spans="1:28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2"/>
      <c r="L172" s="22"/>
      <c r="M172" s="24"/>
      <c r="N172" s="9"/>
      <c r="O172" s="9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</row>
    <row r="173" spans="1:28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2"/>
      <c r="L173" s="22"/>
      <c r="M173" s="24"/>
      <c r="N173" s="9"/>
      <c r="O173" s="9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</row>
    <row r="174" spans="1:28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2"/>
      <c r="L174" s="22"/>
      <c r="M174" s="24"/>
      <c r="N174" s="9"/>
      <c r="O174" s="9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</row>
    <row r="175" spans="1:28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2"/>
      <c r="L175" s="22"/>
      <c r="M175" s="24"/>
      <c r="N175" s="9"/>
      <c r="O175" s="9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</row>
    <row r="176" spans="1:28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2"/>
      <c r="L176" s="22"/>
      <c r="M176" s="24"/>
      <c r="N176" s="9"/>
      <c r="O176" s="9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</row>
    <row r="177" spans="1:28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2"/>
      <c r="L177" s="22"/>
      <c r="M177" s="24"/>
      <c r="N177" s="9"/>
      <c r="O177" s="9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</row>
    <row r="178" spans="1:28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2"/>
      <c r="L178" s="22"/>
      <c r="M178" s="24"/>
      <c r="N178" s="9"/>
      <c r="O178" s="9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</row>
    <row r="179" spans="1:28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2"/>
      <c r="L179" s="22"/>
      <c r="M179" s="24"/>
      <c r="N179" s="9"/>
      <c r="O179" s="9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</row>
    <row r="180" spans="1:28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2"/>
      <c r="L180" s="22"/>
      <c r="M180" s="24"/>
      <c r="N180" s="9"/>
      <c r="O180" s="9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</row>
    <row r="181" spans="1:28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2"/>
      <c r="L181" s="22"/>
      <c r="M181" s="24"/>
      <c r="N181" s="9"/>
      <c r="O181" s="9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</row>
    <row r="182" spans="1:28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2"/>
      <c r="L182" s="22"/>
      <c r="M182" s="24"/>
      <c r="N182" s="9"/>
      <c r="O182" s="9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</row>
    <row r="183" spans="1:28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2"/>
      <c r="L183" s="22"/>
      <c r="M183" s="24"/>
      <c r="N183" s="9"/>
      <c r="O183" s="9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</row>
    <row r="184" spans="1:28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2"/>
      <c r="L184" s="22"/>
      <c r="M184" s="24"/>
      <c r="N184" s="9"/>
      <c r="O184" s="9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</row>
    <row r="185" spans="1:28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2"/>
      <c r="L185" s="22"/>
      <c r="M185" s="24"/>
      <c r="N185" s="9"/>
      <c r="O185" s="9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</row>
    <row r="186" spans="1:28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2"/>
      <c r="L186" s="22"/>
      <c r="M186" s="24"/>
      <c r="N186" s="9"/>
      <c r="O186" s="9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</row>
    <row r="187" spans="1:28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2"/>
      <c r="L187" s="22"/>
      <c r="M187" s="24"/>
      <c r="N187" s="9"/>
      <c r="O187" s="9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</row>
    <row r="188" spans="1:28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2"/>
      <c r="L188" s="22"/>
      <c r="M188" s="24"/>
      <c r="N188" s="9"/>
      <c r="O188" s="9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</row>
    <row r="189" spans="1:28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2"/>
      <c r="L189" s="22"/>
      <c r="M189" s="24"/>
      <c r="N189" s="9"/>
      <c r="O189" s="9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</row>
    <row r="190" spans="1:28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2"/>
      <c r="L190" s="22"/>
      <c r="M190" s="24"/>
      <c r="N190" s="9"/>
      <c r="O190" s="9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</row>
    <row r="191" spans="1:28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2"/>
      <c r="L191" s="22"/>
      <c r="M191" s="24"/>
      <c r="N191" s="9"/>
      <c r="O191" s="9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</row>
    <row r="192" spans="1:28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2"/>
      <c r="L192" s="22"/>
      <c r="M192" s="24"/>
      <c r="N192" s="9"/>
      <c r="O192" s="9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</row>
    <row r="193" spans="1:28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2"/>
      <c r="L193" s="22"/>
      <c r="M193" s="24"/>
      <c r="N193" s="9"/>
      <c r="O193" s="9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</row>
    <row r="194" spans="1:28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2"/>
      <c r="L194" s="22"/>
      <c r="M194" s="24"/>
      <c r="N194" s="9"/>
      <c r="O194" s="9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</row>
    <row r="195" spans="1:28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2"/>
      <c r="L195" s="22"/>
      <c r="M195" s="24"/>
      <c r="N195" s="9"/>
      <c r="O195" s="9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</row>
    <row r="196" spans="1:28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2"/>
      <c r="L196" s="22"/>
      <c r="M196" s="24"/>
      <c r="N196" s="9"/>
      <c r="O196" s="9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</row>
    <row r="197" spans="1:28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2"/>
      <c r="L197" s="22"/>
      <c r="M197" s="24"/>
      <c r="N197" s="9"/>
      <c r="O197" s="9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</row>
    <row r="198" spans="1:28" ht="15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2"/>
      <c r="L198" s="22"/>
      <c r="M198" s="24"/>
      <c r="N198" s="9"/>
      <c r="O198" s="9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</row>
    <row r="199" spans="1:28" ht="15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2"/>
      <c r="L199" s="22"/>
      <c r="M199" s="24"/>
      <c r="N199" s="9"/>
      <c r="O199" s="9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</row>
    <row r="200" spans="1:28" ht="15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2"/>
      <c r="L200" s="22"/>
      <c r="M200" s="24"/>
      <c r="N200" s="9"/>
      <c r="O200" s="9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</row>
    <row r="201" spans="1:28" ht="15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2"/>
      <c r="L201" s="22"/>
      <c r="M201" s="24"/>
      <c r="N201" s="9"/>
      <c r="O201" s="9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</row>
    <row r="202" spans="1:28" ht="15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2"/>
      <c r="L202" s="22"/>
      <c r="M202" s="24"/>
      <c r="N202" s="9"/>
      <c r="O202" s="9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</row>
    <row r="203" spans="1:28" ht="15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2"/>
      <c r="L203" s="22"/>
      <c r="M203" s="24"/>
      <c r="N203" s="9"/>
      <c r="O203" s="9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</row>
    <row r="204" spans="1:28" ht="15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2"/>
      <c r="L204" s="22"/>
      <c r="M204" s="24"/>
      <c r="N204" s="9"/>
      <c r="O204" s="9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</row>
    <row r="205" spans="1:28" ht="15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2"/>
      <c r="L205" s="22"/>
      <c r="M205" s="24"/>
      <c r="N205" s="9"/>
      <c r="O205" s="9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</row>
    <row r="206" spans="1:28" ht="15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2"/>
      <c r="L206" s="22"/>
      <c r="M206" s="24"/>
      <c r="N206" s="9"/>
      <c r="O206" s="9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</row>
    <row r="207" spans="1:28" ht="15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2"/>
      <c r="L207" s="22"/>
      <c r="M207" s="24"/>
      <c r="N207" s="9"/>
      <c r="O207" s="9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</row>
    <row r="208" spans="1:28" ht="15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2"/>
      <c r="L208" s="22"/>
      <c r="M208" s="24"/>
      <c r="N208" s="9"/>
      <c r="O208" s="9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</row>
    <row r="209" spans="1:28" ht="15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2"/>
      <c r="L209" s="22"/>
      <c r="M209" s="24"/>
      <c r="N209" s="9"/>
      <c r="O209" s="9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</row>
    <row r="210" spans="1:28" ht="15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2"/>
      <c r="L210" s="22"/>
      <c r="M210" s="24"/>
      <c r="N210" s="9"/>
      <c r="O210" s="9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</row>
    <row r="211" spans="1:28" ht="15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2"/>
      <c r="L211" s="22"/>
      <c r="M211" s="24"/>
      <c r="N211" s="9"/>
      <c r="O211" s="9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</row>
    <row r="212" spans="1:28" ht="15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2"/>
      <c r="L212" s="22"/>
      <c r="M212" s="24"/>
      <c r="N212" s="9"/>
      <c r="O212" s="9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</row>
    <row r="213" spans="1:28" ht="15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2"/>
      <c r="L213" s="22"/>
      <c r="M213" s="24"/>
      <c r="N213" s="9"/>
      <c r="O213" s="9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</row>
    <row r="214" spans="1:28" ht="15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2"/>
      <c r="L214" s="22"/>
      <c r="M214" s="24"/>
      <c r="N214" s="9"/>
      <c r="O214" s="9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</row>
    <row r="215" spans="1:28" ht="15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2"/>
      <c r="L215" s="22"/>
      <c r="M215" s="24"/>
      <c r="N215" s="9"/>
      <c r="O215" s="9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</row>
    <row r="216" spans="1:28" ht="15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2"/>
      <c r="L216" s="22"/>
      <c r="M216" s="24"/>
      <c r="N216" s="9"/>
      <c r="O216" s="9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</row>
    <row r="217" spans="1:28" ht="15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2"/>
      <c r="L217" s="22"/>
      <c r="M217" s="24"/>
      <c r="N217" s="9"/>
      <c r="O217" s="9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</row>
    <row r="218" spans="1:28" ht="15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2"/>
      <c r="L218" s="22"/>
      <c r="M218" s="24"/>
      <c r="N218" s="9"/>
      <c r="O218" s="9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</row>
    <row r="219" spans="1:28" ht="15.7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2"/>
      <c r="L219" s="22"/>
      <c r="M219" s="24"/>
      <c r="N219" s="9"/>
      <c r="O219" s="9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</row>
    <row r="220" spans="1:28" ht="15.7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2"/>
      <c r="L220" s="22"/>
      <c r="M220" s="24"/>
      <c r="N220" s="9"/>
      <c r="O220" s="9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</row>
    <row r="221" spans="1:28" ht="15.7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2"/>
      <c r="L221" s="22"/>
      <c r="M221" s="24"/>
      <c r="N221" s="9"/>
      <c r="O221" s="9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</row>
    <row r="222" spans="1:28" ht="15.7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2"/>
      <c r="L222" s="22"/>
      <c r="M222" s="24"/>
      <c r="N222" s="9"/>
      <c r="O222" s="9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</row>
    <row r="223" spans="1:28" ht="15.7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2"/>
      <c r="L223" s="22"/>
      <c r="M223" s="24"/>
      <c r="N223" s="9"/>
      <c r="O223" s="9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</row>
    <row r="224" spans="1:28" ht="15.7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2"/>
      <c r="L224" s="22"/>
      <c r="M224" s="24"/>
      <c r="N224" s="9"/>
      <c r="O224" s="9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</row>
    <row r="225" spans="1:28" ht="15.7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2"/>
      <c r="L225" s="22"/>
      <c r="M225" s="24"/>
      <c r="N225" s="9"/>
      <c r="O225" s="9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</row>
    <row r="226" spans="1:28" ht="15.7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2"/>
      <c r="L226" s="22"/>
      <c r="M226" s="24"/>
      <c r="N226" s="9"/>
      <c r="O226" s="9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</row>
    <row r="227" spans="1:28" ht="15.7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2"/>
      <c r="L227" s="22"/>
      <c r="M227" s="24"/>
      <c r="N227" s="9"/>
      <c r="O227" s="9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</row>
    <row r="228" spans="1:28" ht="15.7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2"/>
      <c r="L228" s="22"/>
      <c r="M228" s="24"/>
      <c r="N228" s="9"/>
      <c r="O228" s="9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</row>
    <row r="229" spans="1:28" ht="15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2"/>
      <c r="L229" s="22"/>
      <c r="M229" s="24"/>
      <c r="N229" s="9"/>
      <c r="O229" s="9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</row>
    <row r="230" spans="1:28" ht="15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2"/>
      <c r="L230" s="22"/>
      <c r="M230" s="24"/>
      <c r="N230" s="9"/>
      <c r="O230" s="9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</row>
    <row r="231" spans="1:28" ht="15.7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9"/>
      <c r="O231" s="9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</row>
    <row r="232" spans="1:28" ht="15.7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9"/>
      <c r="O232" s="9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</row>
    <row r="233" spans="1:28" ht="14.2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9"/>
      <c r="O233" s="9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</row>
    <row r="234" spans="1:28" ht="14.2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9"/>
      <c r="O234" s="9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</row>
    <row r="235" spans="1:28" ht="14.2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9"/>
      <c r="O235" s="9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</row>
    <row r="236" spans="1:28" ht="14.2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9"/>
      <c r="O236" s="9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</row>
    <row r="237" spans="1:28" ht="14.2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9"/>
      <c r="O237" s="9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</row>
    <row r="238" spans="1:28" ht="14.2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9"/>
      <c r="O238" s="9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</row>
    <row r="239" spans="1:28" ht="14.2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9"/>
      <c r="O239" s="9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</row>
    <row r="240" spans="1:28" ht="14.2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9"/>
      <c r="O240" s="9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</row>
    <row r="241" spans="1:28" ht="14.2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9"/>
      <c r="O241" s="9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</row>
    <row r="242" spans="1:28" ht="14.2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9"/>
      <c r="O242" s="9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</row>
    <row r="243" spans="1:28" ht="14.2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9"/>
      <c r="O243" s="9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</row>
    <row r="244" spans="1:28" ht="14.2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9"/>
      <c r="O244" s="9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</row>
    <row r="245" spans="1:28" ht="14.2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9"/>
      <c r="O245" s="9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</row>
    <row r="246" spans="1:28" ht="14.2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9"/>
      <c r="O246" s="9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</row>
    <row r="247" spans="1:28" ht="14.2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9"/>
      <c r="O247" s="9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</row>
    <row r="248" spans="1:28" ht="14.2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9"/>
      <c r="O248" s="9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</row>
    <row r="249" spans="1:28" ht="14.2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9"/>
      <c r="O249" s="9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</row>
    <row r="250" spans="1:28" ht="14.2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9"/>
      <c r="O250" s="9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</row>
    <row r="251" spans="1:28" ht="14.2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9"/>
      <c r="O251" s="9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</row>
    <row r="252" spans="1:28" ht="14.2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9"/>
      <c r="O252" s="9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</row>
    <row r="253" spans="1:28" ht="14.2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9"/>
      <c r="O253" s="9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</row>
    <row r="254" spans="1:28" ht="14.2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9"/>
      <c r="O254" s="9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</row>
    <row r="255" spans="1:28" ht="14.2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9"/>
      <c r="O255" s="9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</row>
    <row r="256" spans="1:28" ht="14.2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9"/>
      <c r="O256" s="9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</row>
    <row r="257" spans="1:28" ht="14.2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9"/>
      <c r="O257" s="9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</row>
    <row r="258" spans="1:28" ht="14.2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9"/>
      <c r="O258" s="9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</row>
    <row r="259" spans="1:28" ht="14.2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9"/>
      <c r="O259" s="9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</row>
    <row r="260" spans="1:28" ht="14.2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9"/>
      <c r="O260" s="9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</row>
    <row r="261" spans="1:28" ht="14.2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9"/>
      <c r="O261" s="9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</row>
    <row r="262" spans="1:28" ht="14.2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9"/>
      <c r="O262" s="9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</row>
    <row r="263" spans="1:28" ht="14.2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9"/>
      <c r="O263" s="9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</row>
    <row r="264" spans="1:28" ht="14.2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9"/>
      <c r="O264" s="9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</row>
    <row r="265" spans="1:28" ht="14.2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9"/>
      <c r="O265" s="9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</row>
    <row r="266" spans="1:28" ht="14.2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9"/>
      <c r="O266" s="9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</row>
    <row r="267" spans="1:28" ht="14.2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9"/>
      <c r="O267" s="9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</row>
    <row r="268" spans="1:28" ht="14.2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9"/>
      <c r="O268" s="9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</row>
    <row r="269" spans="1:28" ht="14.2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9"/>
      <c r="O269" s="9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</row>
    <row r="270" spans="1:28" ht="14.2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9"/>
      <c r="O270" s="9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</row>
    <row r="271" spans="1:28" ht="14.2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9"/>
      <c r="O271" s="9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</row>
    <row r="272" spans="1:28" ht="14.2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9"/>
      <c r="O272" s="9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</row>
    <row r="273" spans="1:28" ht="14.2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9"/>
      <c r="O273" s="9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</row>
    <row r="274" spans="1:28" ht="14.2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9"/>
      <c r="O274" s="9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</row>
    <row r="275" spans="1:28" ht="14.2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9"/>
      <c r="O275" s="9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</row>
    <row r="276" spans="1:28" ht="14.2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9"/>
      <c r="O276" s="9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</row>
    <row r="277" spans="1:28" ht="14.2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9"/>
      <c r="O277" s="9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</row>
    <row r="278" spans="1:28" ht="14.2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9"/>
      <c r="O278" s="9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</row>
    <row r="279" spans="1:28" ht="14.2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9"/>
      <c r="O279" s="9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</row>
    <row r="280" spans="1:28" ht="14.2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9"/>
      <c r="O280" s="9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</row>
    <row r="281" spans="1:28" ht="14.2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9"/>
      <c r="O281" s="9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</row>
    <row r="282" spans="1:28" ht="14.2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9"/>
      <c r="O282" s="9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</row>
    <row r="283" spans="1:28" ht="14.2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9"/>
      <c r="O283" s="9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</row>
    <row r="284" spans="1:28" ht="14.2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9"/>
      <c r="O284" s="9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</row>
    <row r="285" spans="1:28" ht="14.2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9"/>
      <c r="O285" s="9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</row>
    <row r="286" spans="1:28" ht="14.2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9"/>
      <c r="O286" s="9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</row>
    <row r="287" spans="1:28" ht="14.2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9"/>
      <c r="O287" s="9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</row>
    <row r="288" spans="1:28" ht="14.2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9"/>
      <c r="O288" s="9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</row>
    <row r="289" spans="1:28" ht="14.2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9"/>
      <c r="O289" s="9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</row>
    <row r="290" spans="1:28" ht="14.2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9"/>
      <c r="O290" s="9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</row>
    <row r="291" spans="1:28" ht="14.2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9"/>
      <c r="O291" s="9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</row>
    <row r="292" spans="1:28" ht="14.2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9"/>
      <c r="O292" s="9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</row>
    <row r="293" spans="1:28" ht="14.2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9"/>
      <c r="O293" s="9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</row>
    <row r="294" spans="1:28" ht="14.2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9"/>
      <c r="O294" s="9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</row>
    <row r="295" spans="1:28" ht="14.2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9"/>
      <c r="O295" s="9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</row>
    <row r="296" spans="1:28" ht="14.2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9"/>
      <c r="O296" s="9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</row>
    <row r="297" spans="1:28" ht="14.2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9"/>
      <c r="O297" s="9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</row>
    <row r="298" spans="1:28" ht="14.2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9"/>
      <c r="O298" s="9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</row>
    <row r="299" spans="1:28" ht="14.2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9"/>
      <c r="O299" s="9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</row>
    <row r="300" spans="1:28" ht="14.2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9"/>
      <c r="O300" s="9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</row>
    <row r="301" spans="1:28" ht="14.2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9"/>
      <c r="O301" s="9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</row>
    <row r="302" spans="1:28" ht="14.2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9"/>
      <c r="O302" s="9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</row>
    <row r="303" spans="1:28" ht="14.2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9"/>
      <c r="O303" s="9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</row>
    <row r="304" spans="1:28" ht="14.2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9"/>
      <c r="O304" s="9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</row>
    <row r="305" spans="1:28" ht="14.2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9"/>
      <c r="O305" s="9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</row>
    <row r="306" spans="1:28" ht="14.2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9"/>
      <c r="O306" s="9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</row>
    <row r="307" spans="1:28" ht="14.2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9"/>
      <c r="O307" s="9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</row>
    <row r="308" spans="1:28" ht="14.2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9"/>
      <c r="O308" s="9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</row>
    <row r="309" spans="1:28" ht="14.2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9"/>
      <c r="O309" s="9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</row>
    <row r="310" spans="1:28" ht="14.2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9"/>
      <c r="O310" s="9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</row>
    <row r="311" spans="1:28" ht="14.2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9"/>
      <c r="O311" s="9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</row>
    <row r="312" spans="1:28" ht="14.2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9"/>
      <c r="O312" s="9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</row>
    <row r="313" spans="1:28" ht="14.2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9"/>
      <c r="O313" s="9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</row>
    <row r="314" spans="1:28" ht="14.2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9"/>
      <c r="O314" s="9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</row>
    <row r="315" spans="1:28" ht="14.2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9"/>
      <c r="O315" s="9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</row>
    <row r="316" spans="1:28" ht="14.2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9"/>
      <c r="O316" s="9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</row>
    <row r="317" spans="1:28" ht="14.2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9"/>
      <c r="O317" s="9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</row>
    <row r="318" spans="1:28" ht="14.2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9"/>
      <c r="O318" s="9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</row>
    <row r="319" spans="1:28" ht="14.2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9"/>
      <c r="O319" s="9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</row>
    <row r="320" spans="1:28" ht="14.2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9"/>
      <c r="O320" s="9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</row>
    <row r="321" spans="1:28" ht="14.2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9"/>
      <c r="O321" s="9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</row>
    <row r="322" spans="1:28" ht="14.2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9"/>
      <c r="O322" s="9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</row>
    <row r="323" spans="1:28" ht="14.2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9"/>
      <c r="O323" s="9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</row>
    <row r="324" spans="1:28" ht="14.2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9"/>
      <c r="O324" s="9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</row>
    <row r="325" spans="1:28" ht="14.2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9"/>
      <c r="O325" s="9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</row>
    <row r="326" spans="1:28" ht="14.2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9"/>
      <c r="O326" s="9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</row>
    <row r="327" spans="1:28" ht="14.2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9"/>
      <c r="O327" s="9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</row>
    <row r="328" spans="1:28" ht="14.2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9"/>
      <c r="O328" s="9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</row>
    <row r="329" spans="1:28" ht="14.2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9"/>
      <c r="O329" s="9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</row>
    <row r="330" spans="1:28" ht="14.2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9"/>
      <c r="O330" s="9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</row>
    <row r="331" spans="1:28" ht="14.2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9"/>
      <c r="O331" s="9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</row>
    <row r="332" spans="1:28" ht="14.2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9"/>
      <c r="O332" s="9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</row>
    <row r="333" spans="1:28" ht="14.2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9"/>
      <c r="O333" s="9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</row>
    <row r="334" spans="1:28" ht="14.2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9"/>
      <c r="O334" s="9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</row>
    <row r="335" spans="1:28" ht="14.2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9"/>
      <c r="O335" s="9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</row>
    <row r="336" spans="1:28" ht="14.2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9"/>
      <c r="O336" s="9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</row>
    <row r="337" spans="1:28" ht="14.2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9"/>
      <c r="O337" s="9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</row>
    <row r="338" spans="1:28" ht="14.2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9"/>
      <c r="O338" s="9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</row>
    <row r="339" spans="1:28" ht="14.2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9"/>
      <c r="O339" s="9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</row>
    <row r="340" spans="1:28" ht="14.2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9"/>
      <c r="O340" s="9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</row>
    <row r="341" spans="1:28" ht="14.2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9"/>
      <c r="O341" s="9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</row>
    <row r="342" spans="1:28" ht="14.2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9"/>
      <c r="O342" s="9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</row>
    <row r="343" spans="1:28" ht="14.2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9"/>
      <c r="O343" s="9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</row>
    <row r="344" spans="1:28" ht="14.2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9"/>
      <c r="O344" s="9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</row>
    <row r="345" spans="1:28" ht="14.2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9"/>
      <c r="O345" s="9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</row>
    <row r="346" spans="1:28" ht="14.2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9"/>
      <c r="O346" s="9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</row>
    <row r="347" spans="1:28" ht="14.2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9"/>
      <c r="O347" s="9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</row>
    <row r="348" spans="1:28" ht="14.2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9"/>
      <c r="O348" s="9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</row>
    <row r="349" spans="1:28" ht="14.2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9"/>
      <c r="O349" s="9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</row>
    <row r="350" spans="1:28" ht="14.2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9"/>
      <c r="O350" s="9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</row>
    <row r="351" spans="1:28" ht="14.2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9"/>
      <c r="O351" s="9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</row>
    <row r="352" spans="1:28" ht="14.2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9"/>
      <c r="O352" s="9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</row>
    <row r="353" spans="1:28" ht="14.2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9"/>
      <c r="O353" s="9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</row>
    <row r="354" spans="1:28" ht="14.2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9"/>
      <c r="O354" s="9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</row>
    <row r="355" spans="1:28" ht="14.2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9"/>
      <c r="O355" s="9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</row>
    <row r="356" spans="1:28" ht="14.2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9"/>
      <c r="O356" s="9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</row>
    <row r="357" spans="1:28" ht="14.2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9"/>
      <c r="O357" s="9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</row>
    <row r="358" spans="1:28" ht="14.2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9"/>
      <c r="O358" s="9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</row>
    <row r="359" spans="1:28" ht="14.2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9"/>
      <c r="O359" s="9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</row>
    <row r="360" spans="1:28" ht="14.2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9"/>
      <c r="O360" s="9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</row>
    <row r="361" spans="1:28" ht="14.2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9"/>
      <c r="O361" s="9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</row>
    <row r="362" spans="1:28" ht="14.2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9"/>
      <c r="O362" s="9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</row>
    <row r="363" spans="1:28" ht="14.2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9"/>
      <c r="O363" s="9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</row>
    <row r="364" spans="1:28" ht="14.2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9"/>
      <c r="O364" s="9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</row>
    <row r="365" spans="1:28" ht="14.2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9"/>
      <c r="O365" s="9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</row>
    <row r="366" spans="1:28" ht="14.2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9"/>
      <c r="O366" s="9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</row>
    <row r="367" spans="1:28" ht="14.2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9"/>
      <c r="O367" s="9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</row>
    <row r="368" spans="1:28" ht="14.2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9"/>
      <c r="O368" s="9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</row>
    <row r="369" spans="1:28" ht="14.2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9"/>
      <c r="O369" s="9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</row>
    <row r="370" spans="1:28" ht="14.2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9"/>
      <c r="O370" s="9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</row>
    <row r="371" spans="1:28" ht="14.2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9"/>
      <c r="O371" s="9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</row>
    <row r="372" spans="1:28" ht="14.2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9"/>
      <c r="O372" s="9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</row>
    <row r="373" spans="1:28" ht="14.2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9"/>
      <c r="O373" s="9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</row>
    <row r="374" spans="1:28" ht="14.2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9"/>
      <c r="O374" s="9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</row>
    <row r="375" spans="1:28" ht="14.2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9"/>
      <c r="O375" s="9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</row>
    <row r="376" spans="1:28" ht="14.2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9"/>
      <c r="O376" s="9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</row>
    <row r="377" spans="1:28" ht="14.2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9"/>
      <c r="O377" s="9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</row>
    <row r="378" spans="1:28" ht="14.2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9"/>
      <c r="O378" s="9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</row>
    <row r="379" spans="1:28" ht="14.2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9"/>
      <c r="O379" s="9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</row>
    <row r="380" spans="1:28" ht="14.2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9"/>
      <c r="O380" s="9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</row>
    <row r="381" spans="1:28" ht="14.2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9"/>
      <c r="O381" s="9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</row>
    <row r="382" spans="1:28" ht="14.2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9"/>
      <c r="O382" s="9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</row>
    <row r="383" spans="1:28" ht="14.2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9"/>
      <c r="O383" s="9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</row>
    <row r="384" spans="1:28" ht="14.2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9"/>
      <c r="O384" s="9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</row>
    <row r="385" spans="1:28" ht="14.2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9"/>
      <c r="O385" s="9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</row>
    <row r="386" spans="1:28" ht="14.2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9"/>
      <c r="O386" s="9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</row>
    <row r="387" spans="1:28" ht="14.2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9"/>
      <c r="O387" s="9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</row>
    <row r="388" spans="1:28" ht="14.2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9"/>
      <c r="O388" s="9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</row>
    <row r="389" spans="1:28" ht="14.2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9"/>
      <c r="O389" s="9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</row>
    <row r="390" spans="1:28" ht="14.2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9"/>
      <c r="O390" s="9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</row>
    <row r="391" spans="1:28" ht="14.2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9"/>
      <c r="O391" s="9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</row>
    <row r="392" spans="1:28" ht="14.2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9"/>
      <c r="O392" s="9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</row>
    <row r="393" spans="1:28" ht="14.2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9"/>
      <c r="O393" s="9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</row>
    <row r="394" spans="1:28" ht="14.2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9"/>
      <c r="O394" s="9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</row>
    <row r="395" spans="1:28" ht="14.2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9"/>
      <c r="O395" s="9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</row>
    <row r="396" spans="1:28" ht="14.2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9"/>
      <c r="O396" s="9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</row>
    <row r="397" spans="1:28" ht="14.2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9"/>
      <c r="O397" s="9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</row>
    <row r="398" spans="1:28" ht="14.2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9"/>
      <c r="O398" s="9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</row>
    <row r="399" spans="1:28" ht="14.2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9"/>
      <c r="O399" s="9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</row>
    <row r="400" spans="1:28" ht="14.2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9"/>
      <c r="O400" s="9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</row>
    <row r="401" spans="1:28" ht="14.2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9"/>
      <c r="O401" s="9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</row>
    <row r="402" spans="1:28" ht="14.2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9"/>
      <c r="O402" s="9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</row>
    <row r="403" spans="1:28" ht="14.2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9"/>
      <c r="O403" s="9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</row>
    <row r="404" spans="1:28" ht="14.2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9"/>
      <c r="O404" s="9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</row>
    <row r="405" spans="1:28" ht="14.2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9"/>
      <c r="O405" s="9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</row>
    <row r="406" spans="1:28" ht="14.2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9"/>
      <c r="O406" s="9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</row>
    <row r="407" spans="1:28" ht="14.2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9"/>
      <c r="O407" s="9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</row>
    <row r="408" spans="1:28" ht="14.2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9"/>
      <c r="O408" s="9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</row>
    <row r="409" spans="1:28" ht="14.2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9"/>
      <c r="O409" s="9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</row>
    <row r="410" spans="1:28" ht="14.2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9"/>
      <c r="O410" s="9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</row>
    <row r="411" spans="1:28" ht="14.2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9"/>
      <c r="O411" s="9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</row>
    <row r="412" spans="1:28" ht="14.2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9"/>
      <c r="O412" s="9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</row>
    <row r="413" spans="1:28" ht="14.2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9"/>
      <c r="O413" s="9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</row>
    <row r="414" spans="1:28" ht="14.2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9"/>
      <c r="O414" s="9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</row>
    <row r="415" spans="1:28" ht="14.2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9"/>
      <c r="O415" s="9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</row>
    <row r="416" spans="1:28" ht="14.2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9"/>
      <c r="O416" s="9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</row>
    <row r="417" spans="1:28" ht="14.2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9"/>
      <c r="O417" s="9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</row>
    <row r="418" spans="1:28" ht="14.2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9"/>
      <c r="O418" s="9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</row>
    <row r="419" spans="1:28" ht="14.2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9"/>
      <c r="O419" s="9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</row>
    <row r="420" spans="1:28" ht="14.2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9"/>
      <c r="O420" s="9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</row>
    <row r="421" spans="1:28" ht="14.2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9"/>
      <c r="O421" s="9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</row>
    <row r="422" spans="1:28" ht="14.2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9"/>
      <c r="O422" s="9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</row>
    <row r="423" spans="1:28" ht="14.2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9"/>
      <c r="O423" s="9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</row>
    <row r="424" spans="1:28" ht="14.2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9"/>
      <c r="O424" s="9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</row>
    <row r="425" spans="1:28" ht="14.2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9"/>
      <c r="O425" s="9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</row>
    <row r="426" spans="1:28" ht="14.2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9"/>
      <c r="O426" s="9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</row>
    <row r="427" spans="1:28" ht="14.2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9"/>
      <c r="O427" s="9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</row>
    <row r="428" spans="1:28" ht="14.2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9"/>
      <c r="O428" s="9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</row>
    <row r="429" spans="1:28" ht="14.2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9"/>
      <c r="O429" s="9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</row>
    <row r="430" spans="1:28" ht="14.2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9"/>
      <c r="O430" s="9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</row>
    <row r="431" spans="1:28" ht="14.2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9"/>
      <c r="O431" s="9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</row>
    <row r="432" spans="1:28" ht="14.2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9"/>
      <c r="O432" s="9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</row>
    <row r="433" spans="1:28" ht="14.2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9"/>
      <c r="O433" s="9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</row>
    <row r="434" spans="1:28" ht="14.2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9"/>
      <c r="O434" s="9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</row>
    <row r="435" spans="1:28" ht="14.2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9"/>
      <c r="O435" s="9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</row>
    <row r="436" spans="1:28" ht="14.2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9"/>
      <c r="O436" s="9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</row>
    <row r="437" spans="1:28" ht="14.2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9"/>
      <c r="O437" s="9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</row>
    <row r="438" spans="1:28" ht="14.2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9"/>
      <c r="O438" s="9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</row>
    <row r="439" spans="1:28" ht="14.2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9"/>
      <c r="O439" s="9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</row>
    <row r="440" spans="1:28" ht="14.2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9"/>
      <c r="O440" s="9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</row>
    <row r="441" spans="1:28" ht="14.2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9"/>
      <c r="O441" s="9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</row>
    <row r="442" spans="1:28" ht="14.2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9"/>
      <c r="O442" s="9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</row>
    <row r="443" spans="1:28" ht="14.2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9"/>
      <c r="O443" s="9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</row>
    <row r="444" spans="1:28" ht="14.2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9"/>
      <c r="O444" s="9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</row>
    <row r="445" spans="1:28" ht="14.2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9"/>
      <c r="O445" s="9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</row>
    <row r="446" spans="1:28" ht="14.2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9"/>
      <c r="O446" s="9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</row>
    <row r="447" spans="1:28" ht="14.2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9"/>
      <c r="O447" s="9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</row>
    <row r="448" spans="1:28" ht="14.2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9"/>
      <c r="O448" s="9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</row>
    <row r="449" spans="1:28" ht="14.2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9"/>
      <c r="O449" s="9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</row>
    <row r="450" spans="1:28" ht="14.2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9"/>
      <c r="O450" s="9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</row>
    <row r="451" spans="1:28" ht="14.2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9"/>
      <c r="O451" s="9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</row>
    <row r="452" spans="1:28" ht="14.2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9"/>
      <c r="O452" s="9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</row>
    <row r="453" spans="1:28" ht="14.2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9"/>
      <c r="O453" s="9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</row>
    <row r="454" spans="1:28" ht="14.2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9"/>
      <c r="O454" s="9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</row>
    <row r="455" spans="1:28" ht="14.2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9"/>
      <c r="O455" s="9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</row>
    <row r="456" spans="1:28" ht="14.2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9"/>
      <c r="O456" s="9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</row>
    <row r="457" spans="1:28" ht="14.2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9"/>
      <c r="O457" s="9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</row>
    <row r="458" spans="1:28" ht="14.2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9"/>
      <c r="O458" s="9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</row>
    <row r="459" spans="1:28" ht="14.2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9"/>
      <c r="O459" s="9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</row>
    <row r="460" spans="1:28" ht="14.2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9"/>
      <c r="O460" s="9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</row>
    <row r="461" spans="1:28" ht="14.2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9"/>
      <c r="O461" s="9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</row>
    <row r="462" spans="1:28" ht="14.2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9"/>
      <c r="O462" s="9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</row>
    <row r="463" spans="1:28" ht="14.2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9"/>
      <c r="O463" s="9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</row>
    <row r="464" spans="1:28" ht="14.2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9"/>
      <c r="O464" s="9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</row>
    <row r="465" spans="1:28" ht="14.2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9"/>
      <c r="O465" s="9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</row>
    <row r="466" spans="1:28" ht="14.2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9"/>
      <c r="O466" s="9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</row>
    <row r="467" spans="1:28" ht="14.2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9"/>
      <c r="O467" s="9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</row>
    <row r="468" spans="1:28" ht="14.2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9"/>
      <c r="O468" s="9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</row>
    <row r="469" spans="1:28" ht="14.2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9"/>
      <c r="O469" s="9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</row>
    <row r="470" spans="1:28" ht="14.2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9"/>
      <c r="O470" s="9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</row>
    <row r="471" spans="1:28" ht="14.2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9"/>
      <c r="O471" s="9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</row>
    <row r="472" spans="1:28" ht="14.2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9"/>
      <c r="O472" s="9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</row>
    <row r="473" spans="1:28" ht="14.2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9"/>
      <c r="O473" s="9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</row>
    <row r="474" spans="1:28" ht="14.2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9"/>
      <c r="O474" s="9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</row>
    <row r="475" spans="1:28" ht="14.2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9"/>
      <c r="O475" s="9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</row>
    <row r="476" spans="1:28" ht="14.2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9"/>
      <c r="O476" s="9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</row>
    <row r="477" spans="1:28" ht="14.2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9"/>
      <c r="O477" s="9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</row>
    <row r="478" spans="1:28" ht="14.2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9"/>
      <c r="O478" s="9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</row>
    <row r="479" spans="1:28" ht="14.2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9"/>
      <c r="O479" s="9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</row>
    <row r="480" spans="1:28" ht="14.2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9"/>
      <c r="O480" s="9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</row>
    <row r="481" spans="1:28" ht="14.2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9"/>
      <c r="O481" s="9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</row>
    <row r="482" spans="1:28" ht="14.2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9"/>
      <c r="O482" s="9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</row>
    <row r="483" spans="1:28" ht="14.2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9"/>
      <c r="O483" s="9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</row>
    <row r="484" spans="1:28" ht="14.2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9"/>
      <c r="O484" s="9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</row>
    <row r="485" spans="1:28" ht="14.2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9"/>
      <c r="O485" s="9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</row>
    <row r="486" spans="1:28" ht="14.2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9"/>
      <c r="O486" s="9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</row>
    <row r="487" spans="1:28" ht="14.2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9"/>
      <c r="O487" s="9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</row>
    <row r="488" spans="1:28" ht="14.2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9"/>
      <c r="O488" s="9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</row>
    <row r="489" spans="1:28" ht="14.2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9"/>
      <c r="O489" s="9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</row>
    <row r="490" spans="1:28" ht="14.2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9"/>
      <c r="O490" s="9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</row>
    <row r="491" spans="1:28" ht="14.2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9"/>
      <c r="O491" s="9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</row>
    <row r="492" spans="1:28" ht="14.2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9"/>
      <c r="O492" s="9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</row>
    <row r="493" spans="1:28" ht="14.2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9"/>
      <c r="O493" s="9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</row>
    <row r="494" spans="1:28" ht="14.2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9"/>
      <c r="O494" s="9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</row>
    <row r="495" spans="1:28" ht="14.2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9"/>
      <c r="O495" s="9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</row>
    <row r="496" spans="1:28" ht="14.2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9"/>
      <c r="O496" s="9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</row>
    <row r="497" spans="1:28" ht="14.2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9"/>
      <c r="O497" s="9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</row>
    <row r="498" spans="1:28" ht="14.2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9"/>
      <c r="O498" s="9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</row>
    <row r="499" spans="1:28" ht="14.2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9"/>
      <c r="O499" s="9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</row>
    <row r="500" spans="1:28" ht="14.2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9"/>
      <c r="O500" s="9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</row>
    <row r="501" spans="1:28" ht="14.2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9"/>
      <c r="O501" s="9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</row>
    <row r="502" spans="1:28" ht="14.2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9"/>
      <c r="O502" s="9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</row>
    <row r="503" spans="1:28" ht="14.2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9"/>
      <c r="O503" s="9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</row>
    <row r="504" spans="1:28" ht="14.2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9"/>
      <c r="O504" s="9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</row>
    <row r="505" spans="1:28" ht="14.2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9"/>
      <c r="O505" s="9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</row>
    <row r="506" spans="1:28" ht="14.2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9"/>
      <c r="O506" s="9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</row>
    <row r="507" spans="1:28" ht="14.2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9"/>
      <c r="O507" s="9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</row>
    <row r="508" spans="1:28" ht="14.2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9"/>
      <c r="O508" s="9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</row>
    <row r="509" spans="1:28" ht="14.2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9"/>
      <c r="O509" s="9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</row>
    <row r="510" spans="1:28" ht="14.2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9"/>
      <c r="O510" s="9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</row>
    <row r="511" spans="1:28" ht="14.2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9"/>
      <c r="O511" s="9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</row>
    <row r="512" spans="1:28" ht="14.2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9"/>
      <c r="O512" s="9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</row>
    <row r="513" spans="1:28" ht="14.2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9"/>
      <c r="O513" s="9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</row>
    <row r="514" spans="1:28" ht="14.2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9"/>
      <c r="O514" s="9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</row>
    <row r="515" spans="1:28" ht="14.2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9"/>
      <c r="O515" s="9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</row>
    <row r="516" spans="1:28" ht="14.2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9"/>
      <c r="O516" s="9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</row>
    <row r="517" spans="1:28" ht="14.2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9"/>
      <c r="O517" s="9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</row>
    <row r="518" spans="1:28" ht="14.2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9"/>
      <c r="O518" s="9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</row>
    <row r="519" spans="1:28" ht="14.2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9"/>
      <c r="O519" s="9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</row>
    <row r="520" spans="1:28" ht="14.2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9"/>
      <c r="O520" s="9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</row>
    <row r="521" spans="1:28" ht="14.2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9"/>
      <c r="O521" s="9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</row>
    <row r="522" spans="1:28" ht="14.2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9"/>
      <c r="O522" s="9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</row>
    <row r="523" spans="1:28" ht="14.2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9"/>
      <c r="O523" s="9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</row>
    <row r="524" spans="1:28" ht="14.2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9"/>
      <c r="O524" s="9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</row>
    <row r="525" spans="1:28" ht="14.2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9"/>
      <c r="O525" s="9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</row>
    <row r="526" spans="1:28" ht="14.2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9"/>
      <c r="O526" s="9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</row>
    <row r="527" spans="1:28" ht="14.2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9"/>
      <c r="O527" s="9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</row>
    <row r="528" spans="1:28" ht="14.2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9"/>
      <c r="O528" s="9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</row>
    <row r="529" spans="1:28" ht="14.2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9"/>
      <c r="O529" s="9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</row>
    <row r="530" spans="1:28" ht="14.2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9"/>
      <c r="O530" s="9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</row>
    <row r="531" spans="1:28" ht="14.2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9"/>
      <c r="O531" s="9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</row>
    <row r="532" spans="1:28" ht="14.2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9"/>
      <c r="O532" s="9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</row>
    <row r="533" spans="1:28" ht="14.2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9"/>
      <c r="O533" s="9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</row>
    <row r="534" spans="1:28" ht="14.2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9"/>
      <c r="O534" s="9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</row>
    <row r="535" spans="1:28" ht="14.2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9"/>
      <c r="O535" s="9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</row>
    <row r="536" spans="1:28" ht="14.2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9"/>
      <c r="O536" s="9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</row>
    <row r="537" spans="1:28" ht="14.2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9"/>
      <c r="O537" s="9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</row>
    <row r="538" spans="1:28" ht="14.2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9"/>
      <c r="O538" s="9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</row>
    <row r="539" spans="1:28" ht="14.2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9"/>
      <c r="O539" s="9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</row>
    <row r="540" spans="1:28" ht="14.2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9"/>
      <c r="O540" s="9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</row>
    <row r="541" spans="1:28" ht="14.2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9"/>
      <c r="O541" s="9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</row>
    <row r="542" spans="1:28" ht="14.2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9"/>
      <c r="O542" s="9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</row>
    <row r="543" spans="1:28" ht="14.2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9"/>
      <c r="O543" s="9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</row>
    <row r="544" spans="1:28" ht="14.2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9"/>
      <c r="O544" s="9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</row>
    <row r="545" spans="1:28" ht="14.2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9"/>
      <c r="O545" s="9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</row>
    <row r="546" spans="1:28" ht="14.2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9"/>
      <c r="O546" s="9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</row>
    <row r="547" spans="1:28" ht="14.2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9"/>
      <c r="O547" s="9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</row>
    <row r="548" spans="1:28" ht="14.2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9"/>
      <c r="O548" s="9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</row>
    <row r="549" spans="1:28" ht="14.2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9"/>
      <c r="O549" s="9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</row>
    <row r="550" spans="1:28" ht="14.2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9"/>
      <c r="O550" s="9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</row>
    <row r="551" spans="1:28" ht="14.2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9"/>
      <c r="O551" s="9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</row>
    <row r="552" spans="1:28" ht="14.2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9"/>
      <c r="O552" s="9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</row>
    <row r="553" spans="1:28" ht="14.2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9"/>
      <c r="O553" s="9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</row>
    <row r="554" spans="1:28" ht="14.2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9"/>
      <c r="O554" s="9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</row>
    <row r="555" spans="1:28" ht="14.2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9"/>
      <c r="O555" s="9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</row>
    <row r="556" spans="1:28" ht="14.2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9"/>
      <c r="O556" s="9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</row>
    <row r="557" spans="1:28" ht="14.2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9"/>
      <c r="O557" s="9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</row>
    <row r="558" spans="1:28" ht="14.2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9"/>
      <c r="O558" s="9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</row>
    <row r="559" spans="1:28" ht="14.2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9"/>
      <c r="O559" s="9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</row>
    <row r="560" spans="1:28" ht="14.2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9"/>
      <c r="O560" s="9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</row>
    <row r="561" spans="1:28" ht="14.2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9"/>
      <c r="O561" s="9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</row>
    <row r="562" spans="1:28" ht="14.2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9"/>
      <c r="O562" s="9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</row>
    <row r="563" spans="1:28" ht="14.2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9"/>
      <c r="O563" s="9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</row>
    <row r="564" spans="1:28" ht="14.2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9"/>
      <c r="O564" s="9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</row>
    <row r="565" spans="1:28" ht="14.2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9"/>
      <c r="O565" s="9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</row>
    <row r="566" spans="1:28" ht="14.2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9"/>
      <c r="O566" s="9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</row>
    <row r="567" spans="1:28" ht="14.2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9"/>
      <c r="O567" s="9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</row>
    <row r="568" spans="1:28" ht="14.2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9"/>
      <c r="O568" s="9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</row>
    <row r="569" spans="1:28" ht="14.2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9"/>
      <c r="O569" s="9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</row>
    <row r="570" spans="1:28" ht="14.2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9"/>
      <c r="O570" s="9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</row>
    <row r="571" spans="1:28" ht="14.2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9"/>
      <c r="O571" s="9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</row>
    <row r="572" spans="1:28" ht="14.2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9"/>
      <c r="O572" s="9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</row>
    <row r="573" spans="1:28" ht="14.2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9"/>
      <c r="O573" s="9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</row>
    <row r="574" spans="1:28" ht="14.2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9"/>
      <c r="O574" s="9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</row>
    <row r="575" spans="1:28" ht="14.2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9"/>
      <c r="O575" s="9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</row>
    <row r="576" spans="1:28" ht="14.2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9"/>
      <c r="O576" s="9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</row>
    <row r="577" spans="1:28" ht="14.2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9"/>
      <c r="O577" s="9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</row>
    <row r="578" spans="1:28" ht="14.2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9"/>
      <c r="O578" s="9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</row>
    <row r="579" spans="1:28" ht="14.2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9"/>
      <c r="O579" s="9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</row>
    <row r="580" spans="1:28" ht="14.2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9"/>
      <c r="O580" s="9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</row>
    <row r="581" spans="1:28" ht="14.2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9"/>
      <c r="O581" s="9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</row>
    <row r="582" spans="1:28" ht="14.2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9"/>
      <c r="O582" s="9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</row>
    <row r="583" spans="1:28" ht="14.2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9"/>
      <c r="O583" s="9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</row>
    <row r="584" spans="1:28" ht="14.2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9"/>
      <c r="O584" s="9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</row>
    <row r="585" spans="1:28" ht="14.2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9"/>
      <c r="O585" s="9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</row>
    <row r="586" spans="1:28" ht="14.2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9"/>
      <c r="O586" s="9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</row>
    <row r="587" spans="1:28" ht="14.2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9"/>
      <c r="O587" s="9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</row>
    <row r="588" spans="1:28" ht="14.2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9"/>
      <c r="O588" s="9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</row>
    <row r="589" spans="1:28" ht="14.2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9"/>
      <c r="O589" s="9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</row>
    <row r="590" spans="1:28" ht="14.2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9"/>
      <c r="O590" s="9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</row>
    <row r="591" spans="1:28" ht="14.2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9"/>
      <c r="O591" s="9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</row>
    <row r="592" spans="1:28" ht="14.2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9"/>
      <c r="O592" s="9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</row>
    <row r="593" spans="1:28" ht="14.2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9"/>
      <c r="O593" s="9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</row>
    <row r="594" spans="1:28" ht="14.2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9"/>
      <c r="O594" s="9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</row>
    <row r="595" spans="1:28" ht="14.2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9"/>
      <c r="O595" s="9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</row>
    <row r="596" spans="1:28" ht="14.2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9"/>
      <c r="O596" s="9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</row>
    <row r="597" spans="1:28" ht="14.2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9"/>
      <c r="O597" s="9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</row>
    <row r="598" spans="1:28" ht="14.2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9"/>
      <c r="O598" s="9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</row>
    <row r="599" spans="1:28" ht="14.2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9"/>
      <c r="O599" s="9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</row>
    <row r="600" spans="1:28" ht="14.2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9"/>
      <c r="O600" s="9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</row>
    <row r="601" spans="1:28" ht="14.2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9"/>
      <c r="O601" s="9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</row>
    <row r="602" spans="1:28" ht="14.2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9"/>
      <c r="O602" s="9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</row>
    <row r="603" spans="1:28" ht="14.2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9"/>
      <c r="O603" s="9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</row>
    <row r="604" spans="1:28" ht="14.2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9"/>
      <c r="O604" s="9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</row>
    <row r="605" spans="1:28" ht="14.2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9"/>
      <c r="O605" s="9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</row>
    <row r="606" spans="1:28" ht="14.2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9"/>
      <c r="O606" s="9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</row>
    <row r="607" spans="1:28" ht="14.2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9"/>
      <c r="O607" s="9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</row>
    <row r="608" spans="1:28" ht="14.2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9"/>
      <c r="O608" s="9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</row>
    <row r="609" spans="1:28" ht="14.2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9"/>
      <c r="O609" s="9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</row>
    <row r="610" spans="1:28" ht="14.2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9"/>
      <c r="O610" s="9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</row>
    <row r="611" spans="1:28" ht="14.2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9"/>
      <c r="O611" s="9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</row>
    <row r="612" spans="1:28" ht="14.2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9"/>
      <c r="O612" s="9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</row>
    <row r="613" spans="1:28" ht="14.2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9"/>
      <c r="O613" s="9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</row>
    <row r="614" spans="1:28" ht="14.2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9"/>
      <c r="O614" s="9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</row>
    <row r="615" spans="1:28" ht="14.2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9"/>
      <c r="O615" s="9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</row>
    <row r="616" spans="1:28" ht="14.2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9"/>
      <c r="O616" s="9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</row>
    <row r="617" spans="1:28" ht="14.2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9"/>
      <c r="O617" s="9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</row>
    <row r="618" spans="1:28" ht="14.2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9"/>
      <c r="O618" s="9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</row>
    <row r="619" spans="1:28" ht="14.2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9"/>
      <c r="O619" s="9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</row>
    <row r="620" spans="1:28" ht="14.2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9"/>
      <c r="O620" s="9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</row>
    <row r="621" spans="1:28" ht="14.2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9"/>
      <c r="O621" s="9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</row>
    <row r="622" spans="1:28" ht="14.2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9"/>
      <c r="O622" s="9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</row>
    <row r="623" spans="1:28" ht="14.2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9"/>
      <c r="O623" s="9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</row>
    <row r="624" spans="1:28" ht="14.2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9"/>
      <c r="O624" s="9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</row>
    <row r="625" spans="1:28" ht="14.2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9"/>
      <c r="O625" s="9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</row>
    <row r="626" spans="1:28" ht="14.2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9"/>
      <c r="O626" s="9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</row>
    <row r="627" spans="1:28" ht="14.2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9"/>
      <c r="O627" s="9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</row>
    <row r="628" spans="1:28" ht="14.2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9"/>
      <c r="O628" s="9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</row>
    <row r="629" spans="1:28" ht="14.2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9"/>
      <c r="O629" s="9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</row>
    <row r="630" spans="1:28" ht="14.2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9"/>
      <c r="O630" s="9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</row>
    <row r="631" spans="1:28" ht="14.2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9"/>
      <c r="O631" s="9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</row>
    <row r="632" spans="1:28" ht="14.2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9"/>
      <c r="O632" s="9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</row>
    <row r="633" spans="1:28" ht="14.2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9"/>
      <c r="O633" s="9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</row>
    <row r="634" spans="1:28" ht="14.2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9"/>
      <c r="O634" s="9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</row>
    <row r="635" spans="1:28" ht="14.2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9"/>
      <c r="O635" s="9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</row>
    <row r="636" spans="1:28" ht="14.2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9"/>
      <c r="O636" s="9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</row>
    <row r="637" spans="1:28" ht="14.2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9"/>
      <c r="O637" s="9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</row>
    <row r="638" spans="1:28" ht="14.2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9"/>
      <c r="O638" s="9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</row>
    <row r="639" spans="1:28" ht="14.2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9"/>
      <c r="O639" s="9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</row>
    <row r="640" spans="1:28" ht="14.2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9"/>
      <c r="O640" s="9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</row>
    <row r="641" spans="1:28" ht="14.2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9"/>
      <c r="O641" s="9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</row>
    <row r="642" spans="1:28" ht="14.2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9"/>
      <c r="O642" s="9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</row>
    <row r="643" spans="1:28" ht="14.2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9"/>
      <c r="O643" s="9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</row>
    <row r="644" spans="1:28" ht="14.2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9"/>
      <c r="O644" s="9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</row>
    <row r="645" spans="1:28" ht="14.2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9"/>
      <c r="O645" s="9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</row>
    <row r="646" spans="1:28" ht="14.2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9"/>
      <c r="O646" s="9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</row>
    <row r="647" spans="1:28" ht="14.2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9"/>
      <c r="O647" s="9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</row>
    <row r="648" spans="1:28" ht="14.2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9"/>
      <c r="O648" s="9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</row>
    <row r="649" spans="1:28" ht="14.2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9"/>
      <c r="O649" s="9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</row>
    <row r="650" spans="1:28" ht="14.2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9"/>
      <c r="O650" s="9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</row>
    <row r="651" spans="1:28" ht="14.2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9"/>
      <c r="O651" s="9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</row>
    <row r="652" spans="1:28" ht="14.2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9"/>
      <c r="O652" s="9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</row>
    <row r="653" spans="1:28" ht="14.2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9"/>
      <c r="O653" s="9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</row>
    <row r="654" spans="1:28" ht="14.2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9"/>
      <c r="O654" s="9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</row>
    <row r="655" spans="1:28" ht="14.2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9"/>
      <c r="O655" s="9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</row>
    <row r="656" spans="1:28" ht="14.2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9"/>
      <c r="O656" s="9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</row>
    <row r="657" spans="1:28" ht="14.2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9"/>
      <c r="O657" s="9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</row>
    <row r="658" spans="1:28" ht="14.2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9"/>
      <c r="O658" s="9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</row>
    <row r="659" spans="1:28" ht="14.2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9"/>
      <c r="O659" s="9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</row>
    <row r="660" spans="1:28" ht="14.2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9"/>
      <c r="O660" s="9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</row>
    <row r="661" spans="1:28" ht="14.2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9"/>
      <c r="O661" s="9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</row>
    <row r="662" spans="1:28" ht="14.2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9"/>
      <c r="O662" s="9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</row>
    <row r="663" spans="1:28" ht="14.2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9"/>
      <c r="O663" s="9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</row>
    <row r="664" spans="1:28" ht="14.2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9"/>
      <c r="O664" s="9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</row>
    <row r="665" spans="1:28" ht="14.2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9"/>
      <c r="O665" s="9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</row>
    <row r="666" spans="1:28" ht="14.2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9"/>
      <c r="O666" s="9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</row>
    <row r="667" spans="1:28" ht="14.2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9"/>
      <c r="O667" s="9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</row>
    <row r="668" spans="1:28" ht="14.2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9"/>
      <c r="O668" s="9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</row>
    <row r="669" spans="1:28" ht="14.2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9"/>
      <c r="O669" s="9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</row>
    <row r="670" spans="1:28" ht="14.2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9"/>
      <c r="O670" s="9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</row>
    <row r="671" spans="1:28" ht="14.2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9"/>
      <c r="O671" s="9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</row>
    <row r="672" spans="1:28" ht="14.2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9"/>
      <c r="O672" s="9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</row>
    <row r="673" spans="1:28" ht="14.2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9"/>
      <c r="O673" s="9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</row>
    <row r="674" spans="1:28" ht="14.2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9"/>
      <c r="O674" s="9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</row>
    <row r="675" spans="1:28" ht="14.2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9"/>
      <c r="O675" s="9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</row>
    <row r="676" spans="1:28" ht="14.2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9"/>
      <c r="O676" s="9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</row>
    <row r="677" spans="1:28" ht="14.2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9"/>
      <c r="O677" s="9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</row>
    <row r="678" spans="1:28" ht="14.2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9"/>
      <c r="O678" s="9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</row>
    <row r="679" spans="1:28" ht="14.2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9"/>
      <c r="O679" s="9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</row>
    <row r="680" spans="1:28" ht="14.2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9"/>
      <c r="O680" s="9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</row>
    <row r="681" spans="1:28" ht="14.2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9"/>
      <c r="O681" s="9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</row>
    <row r="682" spans="1:28" ht="14.2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9"/>
      <c r="O682" s="9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</row>
    <row r="683" spans="1:28" ht="14.2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9"/>
      <c r="O683" s="9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</row>
    <row r="684" spans="1:28" ht="14.2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9"/>
      <c r="O684" s="9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</row>
    <row r="685" spans="1:28" ht="14.2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9"/>
      <c r="O685" s="9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</row>
    <row r="686" spans="1:28" ht="14.2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9"/>
      <c r="O686" s="9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</row>
    <row r="687" spans="1:28" ht="14.2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9"/>
      <c r="O687" s="9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</row>
    <row r="688" spans="1:28" ht="14.2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9"/>
      <c r="O688" s="9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</row>
    <row r="689" spans="1:28" ht="14.2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9"/>
      <c r="O689" s="9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</row>
    <row r="690" spans="1:28" ht="14.2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9"/>
      <c r="O690" s="9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</row>
    <row r="691" spans="1:28" ht="14.2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9"/>
      <c r="O691" s="9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</row>
    <row r="692" spans="1:28" ht="14.2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9"/>
      <c r="O692" s="9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</row>
    <row r="693" spans="1:28" ht="14.2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9"/>
      <c r="O693" s="9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</row>
    <row r="694" spans="1:28" ht="14.2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9"/>
      <c r="O694" s="9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</row>
    <row r="695" spans="1:28" ht="14.2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9"/>
      <c r="O695" s="9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</row>
    <row r="696" spans="1:28" ht="14.2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9"/>
      <c r="O696" s="9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</row>
    <row r="697" spans="1:28" ht="14.2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9"/>
      <c r="O697" s="9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</row>
    <row r="698" spans="1:28" ht="14.2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9"/>
      <c r="O698" s="9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</row>
    <row r="699" spans="1:28" ht="14.2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9"/>
      <c r="O699" s="9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</row>
    <row r="700" spans="1:28" ht="14.2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9"/>
      <c r="O700" s="9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</row>
    <row r="701" spans="1:28" ht="14.2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9"/>
      <c r="O701" s="9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</row>
    <row r="702" spans="1:28" ht="14.2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9"/>
      <c r="O702" s="9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</row>
    <row r="703" spans="1:28" ht="14.2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9"/>
      <c r="O703" s="9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</row>
    <row r="704" spans="1:28" ht="14.2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9"/>
      <c r="O704" s="9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</row>
    <row r="705" spans="1:28" ht="14.2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9"/>
      <c r="O705" s="9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</row>
    <row r="706" spans="1:28" ht="14.2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9"/>
      <c r="O706" s="9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</row>
    <row r="707" spans="1:28" ht="14.2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9"/>
      <c r="O707" s="9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</row>
    <row r="708" spans="1:28" ht="14.2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9"/>
      <c r="O708" s="9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</row>
    <row r="709" spans="1:28" ht="14.2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9"/>
      <c r="O709" s="9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</row>
    <row r="710" spans="1:28" ht="14.2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9"/>
      <c r="O710" s="9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</row>
    <row r="711" spans="1:28" ht="14.2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9"/>
      <c r="O711" s="9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</row>
    <row r="712" spans="1:28" ht="14.2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9"/>
      <c r="O712" s="9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</row>
    <row r="713" spans="1:28" ht="14.2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9"/>
      <c r="O713" s="9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</row>
    <row r="714" spans="1:28" ht="14.2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9"/>
      <c r="O714" s="9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</row>
    <row r="715" spans="1:28" ht="14.2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9"/>
      <c r="O715" s="9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</row>
    <row r="716" spans="1:28" ht="14.2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9"/>
      <c r="O716" s="9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</row>
    <row r="717" spans="1:28" ht="14.2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9"/>
      <c r="O717" s="9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</row>
    <row r="718" spans="1:28" ht="14.2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9"/>
      <c r="O718" s="9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</row>
    <row r="719" spans="1:28" ht="14.2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9"/>
      <c r="O719" s="9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</row>
    <row r="720" spans="1:28" ht="14.2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9"/>
      <c r="O720" s="9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</row>
    <row r="721" spans="1:28" ht="14.2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9"/>
      <c r="O721" s="9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</row>
    <row r="722" spans="1:28" ht="14.2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9"/>
      <c r="O722" s="9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</row>
    <row r="723" spans="1:28" ht="14.2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9"/>
      <c r="O723" s="9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</row>
    <row r="724" spans="1:28" ht="14.2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9"/>
      <c r="O724" s="9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</row>
    <row r="725" spans="1:28" ht="14.2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9"/>
      <c r="O725" s="9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</row>
    <row r="726" spans="1:28" ht="14.2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9"/>
      <c r="O726" s="9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</row>
    <row r="727" spans="1:28" ht="14.2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9"/>
      <c r="O727" s="9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</row>
    <row r="728" spans="1:28" ht="14.2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9"/>
      <c r="O728" s="9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</row>
    <row r="729" spans="1:28" ht="14.2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9"/>
      <c r="O729" s="9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</row>
    <row r="730" spans="1:28" ht="14.2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9"/>
      <c r="O730" s="9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</row>
    <row r="731" spans="1:28" ht="14.2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9"/>
      <c r="O731" s="9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</row>
    <row r="732" spans="1:28" ht="14.2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9"/>
      <c r="O732" s="9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</row>
    <row r="733" spans="1:28" ht="14.2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9"/>
      <c r="O733" s="9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</row>
    <row r="734" spans="1:28" ht="14.2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9"/>
      <c r="O734" s="9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</row>
    <row r="735" spans="1:28" ht="14.2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9"/>
      <c r="O735" s="9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</row>
    <row r="736" spans="1:28" ht="14.2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9"/>
      <c r="O736" s="9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</row>
    <row r="737" spans="1:28" ht="14.2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9"/>
      <c r="O737" s="9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</row>
    <row r="738" spans="1:28" ht="14.2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9"/>
      <c r="O738" s="9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</row>
    <row r="739" spans="1:28" ht="14.2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9"/>
      <c r="O739" s="9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</row>
    <row r="740" spans="1:28" ht="14.2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9"/>
      <c r="O740" s="9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</row>
    <row r="741" spans="1:28" ht="14.2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9"/>
      <c r="O741" s="9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</row>
    <row r="742" spans="1:28" ht="14.2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9"/>
      <c r="O742" s="9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</row>
    <row r="743" spans="1:28" ht="14.2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9"/>
      <c r="O743" s="9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</row>
    <row r="744" spans="1:28" ht="14.2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9"/>
      <c r="O744" s="9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</row>
    <row r="745" spans="1:28" ht="14.2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9"/>
      <c r="O745" s="9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</row>
    <row r="746" spans="1:28" ht="14.2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9"/>
      <c r="O746" s="9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</row>
    <row r="747" spans="1:28" ht="14.2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9"/>
      <c r="O747" s="9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</row>
    <row r="748" spans="1:28" ht="14.2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9"/>
      <c r="O748" s="9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</row>
    <row r="749" spans="1:28" ht="14.2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9"/>
      <c r="O749" s="9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</row>
    <row r="750" spans="1:28" ht="14.2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9"/>
      <c r="O750" s="9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</row>
    <row r="751" spans="1:28" ht="14.2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9"/>
      <c r="O751" s="9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</row>
    <row r="752" spans="1:28" ht="14.2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9"/>
      <c r="O752" s="9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</row>
    <row r="753" spans="1:28" ht="14.2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9"/>
      <c r="O753" s="9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</row>
    <row r="754" spans="1:28" ht="14.2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9"/>
      <c r="O754" s="9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</row>
    <row r="755" spans="1:28" ht="14.2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9"/>
      <c r="O755" s="9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</row>
    <row r="756" spans="1:28" ht="14.2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9"/>
      <c r="O756" s="9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</row>
    <row r="757" spans="1:28" ht="14.2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9"/>
      <c r="O757" s="9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</row>
    <row r="758" spans="1:28" ht="14.2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9"/>
      <c r="O758" s="9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</row>
    <row r="759" spans="1:28" ht="14.2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9"/>
      <c r="O759" s="9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</row>
    <row r="760" spans="1:28" ht="14.2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9"/>
      <c r="O760" s="9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</row>
    <row r="761" spans="1:28" ht="14.2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9"/>
      <c r="O761" s="9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</row>
    <row r="762" spans="1:28" ht="14.2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9"/>
      <c r="O762" s="9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</row>
    <row r="763" spans="1:28" ht="14.2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9"/>
      <c r="O763" s="9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</row>
    <row r="764" spans="1:28" ht="14.2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9"/>
      <c r="O764" s="9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</row>
    <row r="765" spans="1:28" ht="14.2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9"/>
      <c r="O765" s="9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</row>
    <row r="766" spans="1:28" ht="14.2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9"/>
      <c r="O766" s="9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</row>
    <row r="767" spans="1:28" ht="14.2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9"/>
      <c r="O767" s="9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</row>
    <row r="768" spans="1:28" ht="14.2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9"/>
      <c r="O768" s="9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</row>
    <row r="769" spans="1:28" ht="14.2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9"/>
      <c r="O769" s="9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</row>
    <row r="770" spans="1:28" ht="14.2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9"/>
      <c r="O770" s="9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</row>
    <row r="771" spans="1:28" ht="14.2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9"/>
      <c r="O771" s="9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</row>
    <row r="772" spans="1:28" ht="14.2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9"/>
      <c r="O772" s="9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</row>
    <row r="773" spans="1:28" ht="14.2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9"/>
      <c r="O773" s="9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</row>
    <row r="774" spans="1:28" ht="14.2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9"/>
      <c r="O774" s="9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</row>
    <row r="775" spans="1:28" ht="14.2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9"/>
      <c r="O775" s="9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</row>
    <row r="776" spans="1:28" ht="14.2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9"/>
      <c r="O776" s="9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</row>
    <row r="777" spans="1:28" ht="14.2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9"/>
      <c r="O777" s="9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</row>
    <row r="778" spans="1:28" ht="14.2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9"/>
      <c r="O778" s="9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</row>
    <row r="779" spans="1:28" ht="14.2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9"/>
      <c r="O779" s="9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</row>
    <row r="780" spans="1:28" ht="14.2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9"/>
      <c r="O780" s="9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</row>
    <row r="781" spans="1:28" ht="14.2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9"/>
      <c r="O781" s="9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</row>
    <row r="782" spans="1:28" ht="14.2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9"/>
      <c r="O782" s="9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</row>
    <row r="783" spans="1:28" ht="14.2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9"/>
      <c r="O783" s="9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</row>
    <row r="784" spans="1:28" ht="14.2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9"/>
      <c r="O784" s="9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</row>
    <row r="785" spans="1:28" ht="14.2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9"/>
      <c r="O785" s="9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</row>
    <row r="786" spans="1:28" ht="14.2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9"/>
      <c r="O786" s="9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</row>
    <row r="787" spans="1:28" ht="14.2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9"/>
      <c r="O787" s="9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</row>
    <row r="788" spans="1:28" ht="14.2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9"/>
      <c r="O788" s="9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</row>
    <row r="789" spans="1:28" ht="14.2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9"/>
      <c r="O789" s="9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</row>
    <row r="790" spans="1:28" ht="14.2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9"/>
      <c r="O790" s="9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</row>
    <row r="791" spans="1:28" ht="14.2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9"/>
      <c r="O791" s="9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</row>
    <row r="792" spans="1:28" ht="14.2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9"/>
      <c r="O792" s="9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</row>
    <row r="793" spans="1:28" ht="14.2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9"/>
      <c r="O793" s="9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</row>
    <row r="794" spans="1:28" ht="14.2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9"/>
      <c r="O794" s="9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</row>
    <row r="795" spans="1:28" ht="14.2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9"/>
      <c r="O795" s="9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</row>
    <row r="796" spans="1:28" ht="14.2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9"/>
      <c r="O796" s="9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</row>
    <row r="797" spans="1:28" ht="14.2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9"/>
      <c r="O797" s="9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</row>
    <row r="798" spans="1:28" ht="14.2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9"/>
      <c r="O798" s="9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</row>
    <row r="799" spans="1:28" ht="14.2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9"/>
      <c r="O799" s="9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</row>
    <row r="800" spans="1:28" ht="14.2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9"/>
      <c r="O800" s="9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</row>
    <row r="801" spans="1:28" ht="14.2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9"/>
      <c r="O801" s="9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</row>
    <row r="802" spans="1:28" ht="14.2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9"/>
      <c r="O802" s="9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</row>
    <row r="803" spans="1:28" ht="14.2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9"/>
      <c r="O803" s="9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</row>
    <row r="804" spans="1:28" ht="14.2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9"/>
      <c r="O804" s="9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</row>
    <row r="805" spans="1:28" ht="14.2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9"/>
      <c r="O805" s="9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</row>
    <row r="806" spans="1:28" ht="14.2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9"/>
      <c r="O806" s="9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</row>
    <row r="807" spans="1:28" ht="14.2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9"/>
      <c r="O807" s="9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</row>
    <row r="808" spans="1:28" ht="14.2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9"/>
      <c r="O808" s="9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</row>
    <row r="809" spans="1:28" ht="14.2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9"/>
      <c r="O809" s="9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</row>
    <row r="810" spans="1:28" ht="14.2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9"/>
      <c r="O810" s="9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</row>
    <row r="811" spans="1:28" ht="14.2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9"/>
      <c r="O811" s="9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</row>
    <row r="812" spans="1:28" ht="14.2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9"/>
      <c r="O812" s="9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</row>
    <row r="813" spans="1:28" ht="14.2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9"/>
      <c r="O813" s="9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</row>
    <row r="814" spans="1:28" ht="14.2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9"/>
      <c r="O814" s="9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</row>
    <row r="815" spans="1:28" ht="14.2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9"/>
      <c r="O815" s="9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</row>
    <row r="816" spans="1:28" ht="14.2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9"/>
      <c r="O816" s="9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</row>
    <row r="817" spans="1:28" ht="14.2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9"/>
      <c r="O817" s="9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</row>
    <row r="818" spans="1:28" ht="14.2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9"/>
      <c r="O818" s="9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</row>
    <row r="819" spans="1:28" ht="14.2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9"/>
      <c r="O819" s="9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</row>
    <row r="820" spans="1:28" ht="14.2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9"/>
      <c r="O820" s="9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</row>
    <row r="821" spans="1:28" ht="14.2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9"/>
      <c r="O821" s="9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</row>
    <row r="822" spans="1:28" ht="14.2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9"/>
      <c r="O822" s="9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</row>
    <row r="823" spans="1:28" ht="14.2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9"/>
      <c r="O823" s="9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</row>
    <row r="824" spans="1:28" ht="14.2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9"/>
      <c r="O824" s="9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</row>
    <row r="825" spans="1:28" ht="14.2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9"/>
      <c r="O825" s="9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</row>
    <row r="826" spans="1:28" ht="14.2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9"/>
      <c r="O826" s="9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</row>
    <row r="827" spans="1:28" ht="14.2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9"/>
      <c r="O827" s="9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</row>
    <row r="828" spans="1:28" ht="14.2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9"/>
      <c r="O828" s="9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</row>
    <row r="829" spans="1:28" ht="14.2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9"/>
      <c r="O829" s="9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</row>
    <row r="830" spans="1:28" ht="14.2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9"/>
      <c r="O830" s="9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</row>
    <row r="831" spans="1:28" ht="14.2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9"/>
      <c r="O831" s="9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</row>
    <row r="832" spans="1:28" ht="14.2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9"/>
      <c r="O832" s="9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</row>
    <row r="833" spans="1:28" ht="14.2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9"/>
      <c r="O833" s="9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</row>
    <row r="834" spans="1:28" ht="14.2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9"/>
      <c r="O834" s="9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</row>
    <row r="835" spans="1:28" ht="14.2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9"/>
      <c r="O835" s="9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</row>
    <row r="836" spans="1:28" ht="14.2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9"/>
      <c r="O836" s="9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</row>
    <row r="837" spans="1:28" ht="14.2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9"/>
      <c r="O837" s="9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</row>
    <row r="838" spans="1:28" ht="14.2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9"/>
      <c r="O838" s="9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</row>
    <row r="839" spans="1:28" ht="14.2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9"/>
      <c r="O839" s="9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</row>
    <row r="840" spans="1:28" ht="14.2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9"/>
      <c r="O840" s="9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</row>
    <row r="841" spans="1:28" ht="14.2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9"/>
      <c r="O841" s="9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</row>
    <row r="842" spans="1:28" ht="14.2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9"/>
      <c r="O842" s="9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</row>
    <row r="843" spans="1:28" ht="14.2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9"/>
      <c r="O843" s="9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</row>
    <row r="844" spans="1:28" ht="14.2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9"/>
      <c r="O844" s="9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</row>
    <row r="845" spans="1:28" ht="14.2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9"/>
      <c r="O845" s="9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</row>
    <row r="846" spans="1:28" ht="14.2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9"/>
      <c r="O846" s="9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</row>
    <row r="847" spans="1:28" ht="14.2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9"/>
      <c r="O847" s="9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</row>
    <row r="848" spans="1:28" ht="14.2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9"/>
      <c r="O848" s="9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</row>
    <row r="849" spans="1:28" ht="14.2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9"/>
      <c r="O849" s="9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</row>
    <row r="850" spans="1:28" ht="14.2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9"/>
      <c r="O850" s="9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</row>
    <row r="851" spans="1:28" ht="14.2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9"/>
      <c r="O851" s="9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</row>
    <row r="852" spans="1:28" ht="14.2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9"/>
      <c r="O852" s="9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</row>
    <row r="853" spans="1:28" ht="14.2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9"/>
      <c r="O853" s="9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</row>
    <row r="854" spans="1:28" ht="14.2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9"/>
      <c r="O854" s="9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</row>
    <row r="855" spans="1:28" ht="14.2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9"/>
      <c r="O855" s="9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</row>
    <row r="856" spans="1:28" ht="14.2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9"/>
      <c r="O856" s="9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</row>
    <row r="857" spans="1:28" ht="14.2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9"/>
      <c r="O857" s="9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</row>
    <row r="858" spans="1:28" ht="14.2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9"/>
      <c r="O858" s="9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</row>
    <row r="859" spans="1:28" ht="14.2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9"/>
      <c r="O859" s="9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</row>
    <row r="860" spans="1:28" ht="14.2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9"/>
      <c r="O860" s="9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</row>
    <row r="861" spans="1:28" ht="14.2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9"/>
      <c r="O861" s="9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</row>
    <row r="862" spans="1:28" ht="14.2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9"/>
      <c r="O862" s="9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</row>
    <row r="863" spans="1:28" ht="14.2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9"/>
      <c r="O863" s="9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</row>
    <row r="864" spans="1:28" ht="14.2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9"/>
      <c r="O864" s="9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</row>
    <row r="865" spans="1:28" ht="14.2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9"/>
      <c r="O865" s="9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</row>
    <row r="866" spans="1:28" ht="14.2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9"/>
      <c r="O866" s="9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</row>
    <row r="867" spans="1:28" ht="14.2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9"/>
      <c r="O867" s="9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</row>
    <row r="868" spans="1:28" ht="14.2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9"/>
      <c r="O868" s="9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</row>
    <row r="869" spans="1:28" ht="14.2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9"/>
      <c r="O869" s="9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</row>
    <row r="870" spans="1:28" ht="14.2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9"/>
      <c r="O870" s="9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</row>
    <row r="871" spans="1:28" ht="14.2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9"/>
      <c r="O871" s="9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</row>
    <row r="872" spans="1:28" ht="14.2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9"/>
      <c r="O872" s="9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</row>
    <row r="873" spans="1:28" ht="14.2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9"/>
      <c r="O873" s="9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</row>
    <row r="874" spans="1:28" ht="14.2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9"/>
      <c r="O874" s="9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</row>
    <row r="875" spans="1:28" ht="14.2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9"/>
      <c r="O875" s="9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</row>
    <row r="876" spans="1:28" ht="14.2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9"/>
      <c r="O876" s="9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</row>
    <row r="877" spans="1:28" ht="14.2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9"/>
      <c r="O877" s="9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</row>
    <row r="878" spans="1:28" ht="14.2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9"/>
      <c r="O878" s="9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</row>
    <row r="879" spans="1:28" ht="14.2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9"/>
      <c r="O879" s="9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</row>
    <row r="880" spans="1:28" ht="14.2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9"/>
      <c r="O880" s="9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</row>
    <row r="881" spans="1:28" ht="14.2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9"/>
      <c r="O881" s="9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</row>
    <row r="882" spans="1:28" ht="14.2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9"/>
      <c r="O882" s="9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</row>
    <row r="883" spans="1:28" ht="14.2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9"/>
      <c r="O883" s="9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</row>
    <row r="884" spans="1:28" ht="14.2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9"/>
      <c r="O884" s="9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</row>
    <row r="885" spans="1:28" ht="14.2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9"/>
      <c r="O885" s="9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</row>
    <row r="886" spans="1:28" ht="14.2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9"/>
      <c r="O886" s="9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</row>
    <row r="887" spans="1:28" ht="14.2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9"/>
      <c r="O887" s="9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</row>
    <row r="888" spans="1:28" ht="14.2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9"/>
      <c r="O888" s="9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</row>
    <row r="889" spans="1:28" ht="14.2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9"/>
      <c r="O889" s="9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</row>
    <row r="890" spans="1:28" ht="14.2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9"/>
      <c r="O890" s="9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</row>
    <row r="891" spans="1:28" ht="14.2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9"/>
      <c r="O891" s="9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</row>
    <row r="892" spans="1:28" ht="14.2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9"/>
      <c r="O892" s="9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</row>
    <row r="893" spans="1:28" ht="14.2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9"/>
      <c r="O893" s="9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</row>
    <row r="894" spans="1:28" ht="14.2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9"/>
      <c r="O894" s="9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</row>
    <row r="895" spans="1:28" ht="14.2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9"/>
      <c r="O895" s="9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</row>
    <row r="896" spans="1:28" ht="14.2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9"/>
      <c r="O896" s="9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</row>
    <row r="897" spans="1:28" ht="14.2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9"/>
      <c r="O897" s="9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</row>
    <row r="898" spans="1:28" ht="14.2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9"/>
      <c r="O898" s="9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</row>
    <row r="899" spans="1:28" ht="14.2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9"/>
      <c r="O899" s="9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</row>
    <row r="900" spans="1:28" ht="14.2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9"/>
      <c r="O900" s="9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</row>
    <row r="901" spans="1:28" ht="14.2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9"/>
      <c r="O901" s="9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</row>
    <row r="902" spans="1:28" ht="14.2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9"/>
      <c r="O902" s="9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</row>
    <row r="903" spans="1:28" ht="14.2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9"/>
      <c r="O903" s="9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</row>
    <row r="904" spans="1:28" ht="14.2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9"/>
      <c r="O904" s="9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</row>
    <row r="905" spans="1:28" ht="14.2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9"/>
      <c r="O905" s="9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</row>
    <row r="906" spans="1:28" ht="14.2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9"/>
      <c r="O906" s="9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</row>
    <row r="907" spans="1:28" ht="14.2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9"/>
      <c r="O907" s="9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</row>
    <row r="908" spans="1:28" ht="14.2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9"/>
      <c r="O908" s="9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</row>
    <row r="909" spans="1:28" ht="14.2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9"/>
      <c r="O909" s="9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</row>
    <row r="910" spans="1:28" ht="14.2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9"/>
      <c r="O910" s="9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</row>
    <row r="911" spans="1:28" ht="14.2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9"/>
      <c r="O911" s="9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</row>
    <row r="912" spans="1:28" ht="14.2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9"/>
      <c r="O912" s="9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</row>
    <row r="913" spans="1:28" ht="14.2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9"/>
      <c r="O913" s="9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</row>
    <row r="914" spans="1:28" ht="14.2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9"/>
      <c r="O914" s="9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</row>
    <row r="915" spans="1:28" ht="14.2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9"/>
      <c r="O915" s="9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</row>
    <row r="916" spans="1:28" ht="14.2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9"/>
      <c r="O916" s="9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</row>
    <row r="917" spans="1:28" ht="14.2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9"/>
      <c r="O917" s="9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</row>
    <row r="918" spans="1:28" ht="14.2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9"/>
      <c r="O918" s="9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</row>
    <row r="919" spans="1:28" ht="14.2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9"/>
      <c r="O919" s="9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</row>
    <row r="920" spans="1:28" ht="14.2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9"/>
      <c r="O920" s="9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</row>
    <row r="921" spans="1:28" ht="14.2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9"/>
      <c r="O921" s="9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</row>
    <row r="922" spans="1:28" ht="14.2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9"/>
      <c r="O922" s="9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</row>
    <row r="923" spans="1:28" ht="14.2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9"/>
      <c r="O923" s="9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</row>
    <row r="924" spans="1:28" ht="14.2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9"/>
      <c r="O924" s="9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</row>
    <row r="925" spans="1:28" ht="14.2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9"/>
      <c r="O925" s="9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</row>
    <row r="926" spans="1:28" ht="14.2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9"/>
      <c r="O926" s="9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</row>
    <row r="927" spans="1:28" ht="14.2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9"/>
      <c r="O927" s="9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</row>
    <row r="928" spans="1:28" ht="14.2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9"/>
      <c r="O928" s="9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</row>
    <row r="929" spans="1:28" ht="14.2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9"/>
      <c r="O929" s="9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</row>
    <row r="930" spans="1:28" ht="14.2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9"/>
      <c r="O930" s="9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</row>
    <row r="931" spans="1:28" ht="14.2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9"/>
      <c r="O931" s="9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</row>
    <row r="932" spans="1:28" ht="14.2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9"/>
      <c r="O932" s="9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</row>
    <row r="933" spans="1:28" ht="14.2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9"/>
      <c r="O933" s="9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</row>
    <row r="934" spans="1:28" ht="14.2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9"/>
      <c r="O934" s="9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</row>
    <row r="935" spans="1:28" ht="14.2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9"/>
      <c r="O935" s="9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</row>
    <row r="936" spans="1:28" ht="14.2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9"/>
      <c r="O936" s="9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</row>
    <row r="937" spans="1:28" ht="14.2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9"/>
      <c r="O937" s="9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</row>
    <row r="938" spans="1:28" ht="14.2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9"/>
      <c r="O938" s="9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</row>
    <row r="939" spans="1:28" ht="14.2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9"/>
      <c r="O939" s="9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</row>
    <row r="940" spans="1:28" ht="14.2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9"/>
      <c r="O940" s="9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</row>
    <row r="941" spans="1:28" ht="14.2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9"/>
      <c r="O941" s="9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</row>
    <row r="942" spans="1:28" ht="14.2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9"/>
      <c r="O942" s="9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</row>
    <row r="943" spans="1:28" ht="14.2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9"/>
      <c r="O943" s="9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</row>
    <row r="944" spans="1:28" ht="14.2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9"/>
      <c r="O944" s="9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</row>
    <row r="945" spans="1:28" ht="14.2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9"/>
      <c r="O945" s="9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</row>
    <row r="946" spans="1:28" ht="14.2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9"/>
      <c r="O946" s="9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</row>
    <row r="947" spans="1:28" ht="14.2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9"/>
      <c r="O947" s="9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</row>
    <row r="948" spans="1:28" ht="14.2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9"/>
      <c r="O948" s="9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</row>
    <row r="949" spans="1:28" ht="14.2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9"/>
      <c r="O949" s="9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</row>
    <row r="950" spans="1:28" ht="14.2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9"/>
      <c r="O950" s="9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</row>
    <row r="951" spans="1:28" ht="14.2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9"/>
      <c r="O951" s="9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</row>
    <row r="952" spans="1:28" ht="14.2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9"/>
      <c r="O952" s="9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</row>
    <row r="953" spans="1:28" ht="14.2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9"/>
      <c r="O953" s="9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</row>
    <row r="954" spans="1:28" ht="14.2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9"/>
      <c r="O954" s="9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</row>
    <row r="955" spans="1:28" ht="14.2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9"/>
      <c r="O955" s="9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</row>
    <row r="956" spans="1:28" ht="14.2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9"/>
      <c r="O956" s="9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</row>
    <row r="957" spans="1:28" ht="14.2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9"/>
      <c r="O957" s="9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</row>
    <row r="958" spans="1:28" ht="14.2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9"/>
      <c r="O958" s="9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</row>
    <row r="959" spans="1:28" ht="14.2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9"/>
      <c r="O959" s="9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</row>
    <row r="960" spans="1:28" ht="14.2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9"/>
      <c r="O960" s="9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</row>
    <row r="961" spans="1:28" ht="14.2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9"/>
      <c r="O961" s="9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</row>
    <row r="962" spans="1:28" ht="14.2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9"/>
      <c r="O962" s="9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</row>
    <row r="963" spans="1:28" ht="14.2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9"/>
      <c r="O963" s="9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</row>
    <row r="964" spans="1:28" ht="14.2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9"/>
      <c r="O964" s="9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</row>
    <row r="965" spans="1:28" ht="14.2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9"/>
      <c r="O965" s="9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</row>
    <row r="966" spans="1:28" ht="14.2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9"/>
      <c r="O966" s="9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</row>
    <row r="967" spans="1:28" ht="14.2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9"/>
      <c r="O967" s="9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</row>
    <row r="968" spans="1:28" ht="14.2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9"/>
      <c r="O968" s="9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</row>
    <row r="969" spans="1:28" ht="14.2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9"/>
      <c r="O969" s="9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</row>
    <row r="970" spans="1:28" ht="14.2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9"/>
      <c r="O970" s="9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</row>
    <row r="971" spans="1:28" ht="14.2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9"/>
      <c r="O971" s="9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</row>
    <row r="972" spans="1:28" ht="14.2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9"/>
      <c r="O972" s="9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</row>
    <row r="973" spans="1:28" ht="14.2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9"/>
      <c r="O973" s="9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</row>
    <row r="974" spans="1:28" ht="14.2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9"/>
      <c r="O974" s="9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</row>
    <row r="975" spans="1:28" ht="14.2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9"/>
      <c r="O975" s="9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</row>
    <row r="976" spans="1:28" ht="14.2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9"/>
      <c r="O976" s="9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</row>
    <row r="977" spans="1:28" ht="14.2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9"/>
      <c r="O977" s="9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</row>
    <row r="978" spans="1:28" ht="14.2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9"/>
      <c r="O978" s="9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</row>
    <row r="979" spans="1:28" ht="14.2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9"/>
      <c r="O979" s="9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</row>
    <row r="980" spans="1:28" ht="14.2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9"/>
      <c r="O980" s="9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</row>
    <row r="981" spans="1:28" ht="14.2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9"/>
      <c r="O981" s="9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</row>
    <row r="982" spans="1:28" ht="14.2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9"/>
      <c r="O982" s="9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</row>
    <row r="983" spans="1:28" ht="14.2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9"/>
      <c r="O983" s="9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</row>
    <row r="984" spans="1:28" ht="14.2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9"/>
      <c r="O984" s="9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</row>
    <row r="985" spans="1:28" ht="14.2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9"/>
      <c r="O985" s="9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</row>
    <row r="986" spans="1:28" ht="14.2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9"/>
      <c r="O986" s="9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</row>
    <row r="987" spans="1:28" ht="14.2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9"/>
      <c r="O987" s="9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</row>
    <row r="988" spans="1:28" ht="14.2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9"/>
      <c r="O988" s="9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</row>
    <row r="989" spans="1:28" ht="14.2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9"/>
      <c r="O989" s="9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</row>
    <row r="990" spans="1:28" ht="14.2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9"/>
      <c r="O990" s="9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</row>
    <row r="991" spans="1:28" ht="14.2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9"/>
      <c r="O991" s="9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</row>
    <row r="992" spans="1:28" ht="14.2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9"/>
      <c r="O992" s="9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</row>
    <row r="993" spans="1:28" ht="14.2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9"/>
      <c r="O993" s="9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</row>
  </sheetData>
  <mergeCells count="4">
    <mergeCell ref="A1:L1"/>
    <mergeCell ref="A2:L2"/>
    <mergeCell ref="A3:L3"/>
    <mergeCell ref="A5:B5"/>
  </mergeCells>
  <dataValidations count="1">
    <dataValidation allowBlank="1" showInputMessage="1" showErrorMessage="1" promptTitle="NAME" prompt="ENTER NAME IN CAPITAL LETTERS" sqref="B8 B21:B32"/>
  </dataValidations>
  <pageMargins left="0.2" right="0.43" top="0.75" bottom="0.75" header="0.3" footer="0.3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opLeftCell="B3" workbookViewId="0">
      <selection activeCell="J7" sqref="J7:J31"/>
    </sheetView>
  </sheetViews>
  <sheetFormatPr defaultColWidth="14.42578125" defaultRowHeight="12.75"/>
  <cols>
    <col min="1" max="1" width="14.42578125" style="164"/>
    <col min="2" max="2" width="25" style="164" customWidth="1"/>
    <col min="3" max="3" width="14.42578125" style="164"/>
    <col min="4" max="4" width="14.42578125" style="394"/>
    <col min="5" max="5" width="14.42578125" style="164"/>
    <col min="6" max="6" width="14.42578125" style="394"/>
    <col min="7" max="7" width="12.140625" style="164" customWidth="1"/>
    <col min="8" max="8" width="12.140625" style="394" customWidth="1"/>
    <col min="9" max="9" width="11.7109375" style="164" customWidth="1"/>
    <col min="10" max="10" width="11.7109375" style="394" customWidth="1"/>
    <col min="11" max="11" width="14.42578125" style="164"/>
    <col min="12" max="12" width="14.42578125" style="394"/>
    <col min="13" max="13" width="11.140625" style="164" customWidth="1"/>
    <col min="14" max="14" width="11.85546875" style="164" customWidth="1"/>
    <col min="15" max="16384" width="14.42578125" style="164"/>
  </cols>
  <sheetData>
    <row r="1" spans="1:15" ht="15.75">
      <c r="A1" s="733" t="s">
        <v>0</v>
      </c>
      <c r="B1" s="731"/>
      <c r="C1" s="731"/>
      <c r="D1" s="731"/>
      <c r="E1" s="731"/>
      <c r="F1" s="731"/>
      <c r="G1" s="731"/>
      <c r="H1" s="731"/>
      <c r="I1" s="731"/>
      <c r="J1" s="731"/>
      <c r="K1" s="731"/>
      <c r="L1" s="731"/>
      <c r="M1" s="731"/>
      <c r="N1" s="731"/>
      <c r="O1" s="731"/>
    </row>
    <row r="2" spans="1:15" ht="15.75">
      <c r="A2" s="734" t="s">
        <v>245</v>
      </c>
      <c r="B2" s="558"/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  <c r="N2" s="558"/>
      <c r="O2" s="559"/>
    </row>
    <row r="3" spans="1:15" ht="15.75">
      <c r="A3" s="734" t="s">
        <v>421</v>
      </c>
      <c r="B3" s="558"/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558"/>
      <c r="O3" s="559"/>
    </row>
    <row r="4" spans="1:15" ht="15.75">
      <c r="A4" s="314" t="s">
        <v>3</v>
      </c>
      <c r="B4" s="314" t="s">
        <v>4</v>
      </c>
      <c r="C4" s="314" t="s">
        <v>5</v>
      </c>
      <c r="D4" s="314"/>
      <c r="E4" s="314" t="s">
        <v>6</v>
      </c>
      <c r="F4" s="314"/>
      <c r="G4" s="314" t="s">
        <v>7</v>
      </c>
      <c r="H4" s="314"/>
      <c r="I4" s="314" t="s">
        <v>8</v>
      </c>
      <c r="J4" s="314"/>
      <c r="K4" s="314" t="s">
        <v>9</v>
      </c>
      <c r="L4" s="314"/>
      <c r="M4" s="314" t="s">
        <v>10</v>
      </c>
      <c r="N4" s="314" t="s">
        <v>11</v>
      </c>
      <c r="O4" s="314" t="s">
        <v>12</v>
      </c>
    </row>
    <row r="5" spans="1:15" ht="15.75">
      <c r="A5" s="734" t="s">
        <v>246</v>
      </c>
      <c r="B5" s="559"/>
      <c r="C5" s="314">
        <v>20</v>
      </c>
      <c r="D5" s="314">
        <f>(C5/2)</f>
        <v>10</v>
      </c>
      <c r="E5" s="314">
        <v>20</v>
      </c>
      <c r="F5" s="314">
        <f>(E5/2)</f>
        <v>10</v>
      </c>
      <c r="G5" s="314">
        <v>20</v>
      </c>
      <c r="H5" s="314">
        <f>(G5/2)</f>
        <v>10</v>
      </c>
      <c r="I5" s="314">
        <v>20</v>
      </c>
      <c r="J5" s="314">
        <f>(I5/2)</f>
        <v>10</v>
      </c>
      <c r="K5" s="314">
        <v>20</v>
      </c>
      <c r="L5" s="314">
        <f>(K5/2)</f>
        <v>10</v>
      </c>
      <c r="M5" s="314">
        <f t="shared" ref="M5:M31" si="0">SUM(C5:K5)</f>
        <v>140</v>
      </c>
      <c r="N5" s="315"/>
      <c r="O5" s="316"/>
    </row>
    <row r="6" spans="1:15" ht="15.75">
      <c r="A6" s="247">
        <v>1</v>
      </c>
      <c r="B6" s="317" t="s">
        <v>13</v>
      </c>
      <c r="C6" s="247">
        <v>20</v>
      </c>
      <c r="D6" s="314">
        <f t="shared" ref="D6:F31" si="1">(C6/2)</f>
        <v>10</v>
      </c>
      <c r="E6" s="247">
        <v>17</v>
      </c>
      <c r="F6" s="247">
        <f t="shared" si="1"/>
        <v>8.5</v>
      </c>
      <c r="G6" s="314">
        <v>19</v>
      </c>
      <c r="H6" s="314">
        <f t="shared" ref="H6" si="2">(G6/2)</f>
        <v>9.5</v>
      </c>
      <c r="I6" s="247" t="s">
        <v>422</v>
      </c>
      <c r="J6" s="247"/>
      <c r="K6" s="247" t="s">
        <v>422</v>
      </c>
      <c r="L6" s="314"/>
      <c r="M6" s="314">
        <f t="shared" si="0"/>
        <v>84</v>
      </c>
      <c r="N6" s="247">
        <f t="shared" ref="N6:N31" si="3">M6/100*100</f>
        <v>84</v>
      </c>
      <c r="O6" s="247" t="str">
        <f t="shared" ref="O6:O31" si="4">IF(N6&gt;=91,"A1",IF(N6&gt;=81,"A2",IF(N6&gt;=71,"B1",IF(N6&gt;=61,"B2",IF(N6&gt;=51,"C1",IF(N6&gt;=41,"C2",IF(N6&gt;=33,"D","E")))))))</f>
        <v>A2</v>
      </c>
    </row>
    <row r="7" spans="1:15" ht="15.75">
      <c r="A7" s="247">
        <v>2</v>
      </c>
      <c r="B7" s="317" t="s">
        <v>14</v>
      </c>
      <c r="C7" s="247">
        <v>20</v>
      </c>
      <c r="D7" s="314">
        <f t="shared" si="1"/>
        <v>10</v>
      </c>
      <c r="E7" s="247">
        <v>20</v>
      </c>
      <c r="F7" s="247">
        <f t="shared" si="1"/>
        <v>10</v>
      </c>
      <c r="G7" s="247">
        <v>19.5</v>
      </c>
      <c r="H7" s="247">
        <f t="shared" ref="H7" si="5">(G7/2)</f>
        <v>9.75</v>
      </c>
      <c r="I7" s="247">
        <v>20</v>
      </c>
      <c r="J7" s="247">
        <f t="shared" ref="J7" si="6">(I7/2)</f>
        <v>10</v>
      </c>
      <c r="K7" s="247">
        <v>19.5</v>
      </c>
      <c r="L7" s="314">
        <f t="shared" ref="L7:L31" si="7">(K7/2)</f>
        <v>9.75</v>
      </c>
      <c r="M7" s="314">
        <f t="shared" si="0"/>
        <v>138.75</v>
      </c>
      <c r="N7" s="247">
        <f t="shared" si="3"/>
        <v>138.75</v>
      </c>
      <c r="O7" s="247" t="str">
        <f t="shared" si="4"/>
        <v>A1</v>
      </c>
    </row>
    <row r="8" spans="1:15" ht="15.75">
      <c r="A8" s="247">
        <v>3</v>
      </c>
      <c r="B8" s="317" t="s">
        <v>15</v>
      </c>
      <c r="C8" s="247">
        <v>17.5</v>
      </c>
      <c r="D8" s="314">
        <f t="shared" si="1"/>
        <v>8.75</v>
      </c>
      <c r="E8" s="247">
        <v>15</v>
      </c>
      <c r="F8" s="247">
        <f t="shared" si="1"/>
        <v>7.5</v>
      </c>
      <c r="G8" s="247">
        <v>18.5</v>
      </c>
      <c r="H8" s="247">
        <f t="shared" ref="H8" si="8">(G8/2)</f>
        <v>9.25</v>
      </c>
      <c r="I8" s="247">
        <v>16.5</v>
      </c>
      <c r="J8" s="247">
        <f t="shared" ref="J8" si="9">(I8/2)</f>
        <v>8.25</v>
      </c>
      <c r="K8" s="247">
        <v>15.5</v>
      </c>
      <c r="L8" s="314">
        <f t="shared" si="7"/>
        <v>7.75</v>
      </c>
      <c r="M8" s="314">
        <f t="shared" si="0"/>
        <v>116.75</v>
      </c>
      <c r="N8" s="247">
        <f t="shared" si="3"/>
        <v>116.75</v>
      </c>
      <c r="O8" s="247" t="str">
        <f t="shared" si="4"/>
        <v>A1</v>
      </c>
    </row>
    <row r="9" spans="1:15" ht="15.75">
      <c r="A9" s="247">
        <v>4</v>
      </c>
      <c r="B9" s="317" t="s">
        <v>423</v>
      </c>
      <c r="C9" s="247">
        <v>20</v>
      </c>
      <c r="D9" s="314">
        <f t="shared" si="1"/>
        <v>10</v>
      </c>
      <c r="E9" s="247">
        <v>19.5</v>
      </c>
      <c r="F9" s="247">
        <f t="shared" si="1"/>
        <v>9.75</v>
      </c>
      <c r="G9" s="247">
        <v>20</v>
      </c>
      <c r="H9" s="247">
        <f t="shared" ref="H9" si="10">(G9/2)</f>
        <v>10</v>
      </c>
      <c r="I9" s="247">
        <v>20</v>
      </c>
      <c r="J9" s="247">
        <f t="shared" ref="J9" si="11">(I9/2)</f>
        <v>10</v>
      </c>
      <c r="K9" s="247">
        <v>19.5</v>
      </c>
      <c r="L9" s="314">
        <f t="shared" si="7"/>
        <v>9.75</v>
      </c>
      <c r="M9" s="314">
        <f t="shared" si="0"/>
        <v>138.75</v>
      </c>
      <c r="N9" s="247">
        <f t="shared" si="3"/>
        <v>138.75</v>
      </c>
      <c r="O9" s="247" t="str">
        <f t="shared" si="4"/>
        <v>A1</v>
      </c>
    </row>
    <row r="10" spans="1:15" ht="15.75">
      <c r="A10" s="247">
        <v>5</v>
      </c>
      <c r="B10" s="317" t="s">
        <v>17</v>
      </c>
      <c r="C10" s="247">
        <v>15</v>
      </c>
      <c r="D10" s="314">
        <f t="shared" si="1"/>
        <v>7.5</v>
      </c>
      <c r="E10" s="247">
        <v>14</v>
      </c>
      <c r="F10" s="247">
        <f t="shared" si="1"/>
        <v>7</v>
      </c>
      <c r="G10" s="247">
        <v>17.5</v>
      </c>
      <c r="H10" s="247">
        <f t="shared" ref="H10" si="12">(G10/2)</f>
        <v>8.75</v>
      </c>
      <c r="I10" s="247">
        <v>18.5</v>
      </c>
      <c r="J10" s="247">
        <f t="shared" ref="J10" si="13">(I10/2)</f>
        <v>9.25</v>
      </c>
      <c r="K10" s="247">
        <v>16</v>
      </c>
      <c r="L10" s="314">
        <f t="shared" si="7"/>
        <v>8</v>
      </c>
      <c r="M10" s="314">
        <f t="shared" si="0"/>
        <v>113.5</v>
      </c>
      <c r="N10" s="247">
        <f t="shared" si="3"/>
        <v>113.5</v>
      </c>
      <c r="O10" s="247" t="str">
        <f t="shared" si="4"/>
        <v>A1</v>
      </c>
    </row>
    <row r="11" spans="1:15" ht="15.75">
      <c r="A11" s="247">
        <v>6</v>
      </c>
      <c r="B11" s="317" t="s">
        <v>18</v>
      </c>
      <c r="C11" s="247">
        <v>8</v>
      </c>
      <c r="D11" s="314">
        <f t="shared" si="1"/>
        <v>4</v>
      </c>
      <c r="E11" s="247">
        <v>13.5</v>
      </c>
      <c r="F11" s="247">
        <f t="shared" si="1"/>
        <v>6.75</v>
      </c>
      <c r="G11" s="247">
        <v>18.5</v>
      </c>
      <c r="H11" s="247">
        <f t="shared" ref="H11" si="14">(G11/2)</f>
        <v>9.25</v>
      </c>
      <c r="I11" s="247">
        <v>15</v>
      </c>
      <c r="J11" s="247">
        <f t="shared" ref="J11" si="15">(I11/2)</f>
        <v>7.5</v>
      </c>
      <c r="K11" s="247">
        <v>9.5</v>
      </c>
      <c r="L11" s="314">
        <f t="shared" si="7"/>
        <v>4.75</v>
      </c>
      <c r="M11" s="314">
        <f t="shared" si="0"/>
        <v>92</v>
      </c>
      <c r="N11" s="247">
        <f t="shared" si="3"/>
        <v>92</v>
      </c>
      <c r="O11" s="247" t="str">
        <f t="shared" si="4"/>
        <v>A1</v>
      </c>
    </row>
    <row r="12" spans="1:15" ht="15.75">
      <c r="A12" s="247">
        <v>7</v>
      </c>
      <c r="B12" s="317" t="s">
        <v>19</v>
      </c>
      <c r="C12" s="247">
        <v>19</v>
      </c>
      <c r="D12" s="314">
        <f t="shared" si="1"/>
        <v>9.5</v>
      </c>
      <c r="E12" s="247">
        <v>15</v>
      </c>
      <c r="F12" s="247">
        <f t="shared" si="1"/>
        <v>7.5</v>
      </c>
      <c r="G12" s="247">
        <v>19</v>
      </c>
      <c r="H12" s="247">
        <f t="shared" ref="H12" si="16">(G12/2)</f>
        <v>9.5</v>
      </c>
      <c r="I12" s="247">
        <v>17.5</v>
      </c>
      <c r="J12" s="247">
        <f t="shared" ref="J12" si="17">(I12/2)</f>
        <v>8.75</v>
      </c>
      <c r="K12" s="247">
        <v>19</v>
      </c>
      <c r="L12" s="314">
        <f t="shared" si="7"/>
        <v>9.5</v>
      </c>
      <c r="M12" s="314">
        <f t="shared" si="0"/>
        <v>124.75</v>
      </c>
      <c r="N12" s="247">
        <f t="shared" si="3"/>
        <v>124.75</v>
      </c>
      <c r="O12" s="247" t="str">
        <f t="shared" si="4"/>
        <v>A1</v>
      </c>
    </row>
    <row r="13" spans="1:15" ht="15.75">
      <c r="A13" s="247">
        <v>8</v>
      </c>
      <c r="B13" s="317" t="s">
        <v>20</v>
      </c>
      <c r="C13" s="247">
        <v>20</v>
      </c>
      <c r="D13" s="314">
        <f t="shared" si="1"/>
        <v>10</v>
      </c>
      <c r="E13" s="247">
        <v>15</v>
      </c>
      <c r="F13" s="247">
        <f t="shared" si="1"/>
        <v>7.5</v>
      </c>
      <c r="G13" s="247">
        <v>18.5</v>
      </c>
      <c r="H13" s="247">
        <f t="shared" ref="H13" si="18">(G13/2)</f>
        <v>9.25</v>
      </c>
      <c r="I13" s="247">
        <v>20</v>
      </c>
      <c r="J13" s="247">
        <f t="shared" ref="J13" si="19">(I13/2)</f>
        <v>10</v>
      </c>
      <c r="K13" s="247">
        <v>16.5</v>
      </c>
      <c r="L13" s="314">
        <f t="shared" si="7"/>
        <v>8.25</v>
      </c>
      <c r="M13" s="314">
        <f t="shared" si="0"/>
        <v>126.75</v>
      </c>
      <c r="N13" s="247">
        <f t="shared" si="3"/>
        <v>126.75</v>
      </c>
      <c r="O13" s="247" t="str">
        <f t="shared" si="4"/>
        <v>A1</v>
      </c>
    </row>
    <row r="14" spans="1:15" ht="15.75">
      <c r="A14" s="247">
        <v>9</v>
      </c>
      <c r="B14" s="317" t="s">
        <v>21</v>
      </c>
      <c r="C14" s="247">
        <v>11</v>
      </c>
      <c r="D14" s="314">
        <f t="shared" si="1"/>
        <v>5.5</v>
      </c>
      <c r="E14" s="247">
        <v>7</v>
      </c>
      <c r="F14" s="247">
        <f t="shared" si="1"/>
        <v>3.5</v>
      </c>
      <c r="G14" s="247">
        <v>18</v>
      </c>
      <c r="H14" s="247">
        <f t="shared" ref="H14" si="20">(G14/2)</f>
        <v>9</v>
      </c>
      <c r="I14" s="247" t="s">
        <v>422</v>
      </c>
      <c r="J14" s="247"/>
      <c r="K14" s="247">
        <v>8.5</v>
      </c>
      <c r="L14" s="314">
        <f t="shared" si="7"/>
        <v>4.25</v>
      </c>
      <c r="M14" s="314">
        <f t="shared" si="0"/>
        <v>62.5</v>
      </c>
      <c r="N14" s="247">
        <f t="shared" si="3"/>
        <v>62.5</v>
      </c>
      <c r="O14" s="247" t="str">
        <f t="shared" si="4"/>
        <v>B2</v>
      </c>
    </row>
    <row r="15" spans="1:15" ht="15.75">
      <c r="A15" s="247">
        <v>10</v>
      </c>
      <c r="B15" s="317" t="s">
        <v>25</v>
      </c>
      <c r="C15" s="247">
        <v>19.5</v>
      </c>
      <c r="D15" s="314">
        <f t="shared" si="1"/>
        <v>9.75</v>
      </c>
      <c r="E15" s="247">
        <v>16</v>
      </c>
      <c r="F15" s="247">
        <f t="shared" si="1"/>
        <v>8</v>
      </c>
      <c r="G15" s="247">
        <v>19.5</v>
      </c>
      <c r="H15" s="247">
        <f t="shared" ref="H15" si="21">(G15/2)</f>
        <v>9.75</v>
      </c>
      <c r="I15" s="247">
        <v>20</v>
      </c>
      <c r="J15" s="247">
        <f t="shared" ref="J15" si="22">(I15/2)</f>
        <v>10</v>
      </c>
      <c r="K15" s="247">
        <v>20</v>
      </c>
      <c r="L15" s="314">
        <f t="shared" si="7"/>
        <v>10</v>
      </c>
      <c r="M15" s="314">
        <f t="shared" si="0"/>
        <v>132.5</v>
      </c>
      <c r="N15" s="247">
        <f t="shared" si="3"/>
        <v>132.5</v>
      </c>
      <c r="O15" s="247" t="str">
        <f t="shared" si="4"/>
        <v>A1</v>
      </c>
    </row>
    <row r="16" spans="1:15" ht="15.75">
      <c r="A16" s="247">
        <v>11</v>
      </c>
      <c r="B16" s="317" t="s">
        <v>185</v>
      </c>
      <c r="C16" s="247">
        <v>17</v>
      </c>
      <c r="D16" s="314">
        <f t="shared" si="1"/>
        <v>8.5</v>
      </c>
      <c r="E16" s="247">
        <v>15</v>
      </c>
      <c r="F16" s="247">
        <f t="shared" si="1"/>
        <v>7.5</v>
      </c>
      <c r="G16" s="247">
        <v>20</v>
      </c>
      <c r="H16" s="247">
        <f t="shared" ref="H16" si="23">(G16/2)</f>
        <v>10</v>
      </c>
      <c r="I16" s="247">
        <v>20</v>
      </c>
      <c r="J16" s="247">
        <f t="shared" ref="J16" si="24">(I16/2)</f>
        <v>10</v>
      </c>
      <c r="K16" s="247">
        <v>17</v>
      </c>
      <c r="L16" s="314">
        <f t="shared" si="7"/>
        <v>8.5</v>
      </c>
      <c r="M16" s="314">
        <f t="shared" si="0"/>
        <v>125</v>
      </c>
      <c r="N16" s="247">
        <f t="shared" si="3"/>
        <v>125</v>
      </c>
      <c r="O16" s="247" t="str">
        <f t="shared" si="4"/>
        <v>A1</v>
      </c>
    </row>
    <row r="17" spans="1:15" ht="15.75">
      <c r="A17" s="247">
        <v>12</v>
      </c>
      <c r="B17" s="317" t="s">
        <v>27</v>
      </c>
      <c r="C17" s="247">
        <v>9</v>
      </c>
      <c r="D17" s="314">
        <f t="shared" si="1"/>
        <v>4.5</v>
      </c>
      <c r="E17" s="247">
        <v>12</v>
      </c>
      <c r="F17" s="247">
        <f t="shared" si="1"/>
        <v>6</v>
      </c>
      <c r="G17" s="247">
        <v>17</v>
      </c>
      <c r="H17" s="247">
        <f t="shared" ref="H17" si="25">(G17/2)</f>
        <v>8.5</v>
      </c>
      <c r="I17" s="247">
        <v>18</v>
      </c>
      <c r="J17" s="247">
        <f t="shared" ref="J17" si="26">(I17/2)</f>
        <v>9</v>
      </c>
      <c r="K17" s="247">
        <v>17</v>
      </c>
      <c r="L17" s="314">
        <f t="shared" si="7"/>
        <v>8.5</v>
      </c>
      <c r="M17" s="314">
        <f t="shared" si="0"/>
        <v>101</v>
      </c>
      <c r="N17" s="247">
        <f t="shared" si="3"/>
        <v>101</v>
      </c>
      <c r="O17" s="247" t="str">
        <f t="shared" si="4"/>
        <v>A1</v>
      </c>
    </row>
    <row r="18" spans="1:15" ht="15.75">
      <c r="A18" s="247">
        <v>13</v>
      </c>
      <c r="B18" s="317" t="s">
        <v>28</v>
      </c>
      <c r="C18" s="247">
        <v>19.5</v>
      </c>
      <c r="D18" s="314">
        <f t="shared" si="1"/>
        <v>9.75</v>
      </c>
      <c r="E18" s="247">
        <v>17.5</v>
      </c>
      <c r="F18" s="247">
        <f t="shared" si="1"/>
        <v>8.75</v>
      </c>
      <c r="G18" s="247">
        <v>19.5</v>
      </c>
      <c r="H18" s="247">
        <f t="shared" ref="H18" si="27">(G18/2)</f>
        <v>9.75</v>
      </c>
      <c r="I18" s="247">
        <v>19.5</v>
      </c>
      <c r="J18" s="247">
        <f t="shared" ref="J18" si="28">(I18/2)</f>
        <v>9.75</v>
      </c>
      <c r="K18" s="247">
        <v>19.5</v>
      </c>
      <c r="L18" s="314">
        <f t="shared" si="7"/>
        <v>9.75</v>
      </c>
      <c r="M18" s="314">
        <f t="shared" si="0"/>
        <v>133.5</v>
      </c>
      <c r="N18" s="247">
        <f t="shared" si="3"/>
        <v>133.5</v>
      </c>
      <c r="O18" s="247" t="str">
        <f t="shared" si="4"/>
        <v>A1</v>
      </c>
    </row>
    <row r="19" spans="1:15" ht="15.75">
      <c r="A19" s="247">
        <v>14</v>
      </c>
      <c r="B19" s="317" t="s">
        <v>29</v>
      </c>
      <c r="C19" s="247">
        <v>17.5</v>
      </c>
      <c r="D19" s="314">
        <f t="shared" si="1"/>
        <v>8.75</v>
      </c>
      <c r="E19" s="247">
        <v>15.5</v>
      </c>
      <c r="F19" s="247">
        <f t="shared" si="1"/>
        <v>7.75</v>
      </c>
      <c r="G19" s="247">
        <v>18.5</v>
      </c>
      <c r="H19" s="247">
        <f t="shared" ref="H19" si="29">(G19/2)</f>
        <v>9.25</v>
      </c>
      <c r="I19" s="247">
        <v>18.5</v>
      </c>
      <c r="J19" s="247">
        <f t="shared" ref="J19" si="30">(I19/2)</f>
        <v>9.25</v>
      </c>
      <c r="K19" s="247">
        <v>13.5</v>
      </c>
      <c r="L19" s="314">
        <f t="shared" si="7"/>
        <v>6.75</v>
      </c>
      <c r="M19" s="314">
        <f t="shared" si="0"/>
        <v>118.5</v>
      </c>
      <c r="N19" s="247">
        <f t="shared" si="3"/>
        <v>118.5</v>
      </c>
      <c r="O19" s="247" t="str">
        <f t="shared" si="4"/>
        <v>A1</v>
      </c>
    </row>
    <row r="20" spans="1:15" ht="15.75">
      <c r="A20" s="247">
        <v>15</v>
      </c>
      <c r="B20" s="317" t="s">
        <v>30</v>
      </c>
      <c r="C20" s="247">
        <v>18.5</v>
      </c>
      <c r="D20" s="314">
        <f t="shared" si="1"/>
        <v>9.25</v>
      </c>
      <c r="E20" s="247">
        <v>17.5</v>
      </c>
      <c r="F20" s="247">
        <f t="shared" si="1"/>
        <v>8.75</v>
      </c>
      <c r="G20" s="247">
        <v>19.5</v>
      </c>
      <c r="H20" s="247">
        <f t="shared" ref="H20" si="31">(G20/2)</f>
        <v>9.75</v>
      </c>
      <c r="I20" s="247">
        <v>18.5</v>
      </c>
      <c r="J20" s="247">
        <f t="shared" ref="J20" si="32">(I20/2)</f>
        <v>9.25</v>
      </c>
      <c r="K20" s="247">
        <v>19.5</v>
      </c>
      <c r="L20" s="314">
        <f t="shared" si="7"/>
        <v>9.75</v>
      </c>
      <c r="M20" s="314">
        <f t="shared" si="0"/>
        <v>130.5</v>
      </c>
      <c r="N20" s="247">
        <f t="shared" si="3"/>
        <v>130.5</v>
      </c>
      <c r="O20" s="247" t="str">
        <f t="shared" si="4"/>
        <v>A1</v>
      </c>
    </row>
    <row r="21" spans="1:15" ht="15.75">
      <c r="A21" s="247">
        <v>16</v>
      </c>
      <c r="B21" s="317" t="s">
        <v>31</v>
      </c>
      <c r="C21" s="247">
        <v>19.5</v>
      </c>
      <c r="D21" s="314">
        <f t="shared" si="1"/>
        <v>9.75</v>
      </c>
      <c r="E21" s="247">
        <v>17</v>
      </c>
      <c r="F21" s="247">
        <f t="shared" si="1"/>
        <v>8.5</v>
      </c>
      <c r="G21" s="247">
        <v>19.5</v>
      </c>
      <c r="H21" s="247">
        <f t="shared" ref="H21" si="33">(G21/2)</f>
        <v>9.75</v>
      </c>
      <c r="I21" s="247">
        <v>20</v>
      </c>
      <c r="J21" s="247">
        <f t="shared" ref="J21" si="34">(I21/2)</f>
        <v>10</v>
      </c>
      <c r="K21" s="247">
        <v>19</v>
      </c>
      <c r="L21" s="314">
        <f t="shared" si="7"/>
        <v>9.5</v>
      </c>
      <c r="M21" s="247">
        <f t="shared" si="0"/>
        <v>133</v>
      </c>
      <c r="N21" s="247">
        <f t="shared" si="3"/>
        <v>133</v>
      </c>
      <c r="O21" s="247" t="str">
        <f t="shared" si="4"/>
        <v>A1</v>
      </c>
    </row>
    <row r="22" spans="1:15" ht="15.75">
      <c r="A22" s="247">
        <v>17</v>
      </c>
      <c r="B22" s="317" t="s">
        <v>32</v>
      </c>
      <c r="C22" s="247">
        <v>19.5</v>
      </c>
      <c r="D22" s="314">
        <f t="shared" si="1"/>
        <v>9.75</v>
      </c>
      <c r="E22" s="247">
        <v>16</v>
      </c>
      <c r="F22" s="247">
        <f t="shared" si="1"/>
        <v>8</v>
      </c>
      <c r="G22" s="247">
        <v>19.5</v>
      </c>
      <c r="H22" s="247">
        <f t="shared" ref="H22" si="35">(G22/2)</f>
        <v>9.75</v>
      </c>
      <c r="I22" s="247">
        <v>20</v>
      </c>
      <c r="J22" s="247">
        <f t="shared" ref="J22" si="36">(I22/2)</f>
        <v>10</v>
      </c>
      <c r="K22" s="247">
        <v>19</v>
      </c>
      <c r="L22" s="314">
        <f t="shared" si="7"/>
        <v>9.5</v>
      </c>
      <c r="M22" s="247">
        <f t="shared" si="0"/>
        <v>131.5</v>
      </c>
      <c r="N22" s="247">
        <f t="shared" si="3"/>
        <v>131.5</v>
      </c>
      <c r="O22" s="247" t="str">
        <f t="shared" si="4"/>
        <v>A1</v>
      </c>
    </row>
    <row r="23" spans="1:15" ht="15.75">
      <c r="A23" s="247">
        <v>18</v>
      </c>
      <c r="B23" s="317" t="s">
        <v>207</v>
      </c>
      <c r="C23" s="247">
        <v>8</v>
      </c>
      <c r="D23" s="314">
        <f t="shared" si="1"/>
        <v>4</v>
      </c>
      <c r="E23" s="247">
        <v>9.5</v>
      </c>
      <c r="F23" s="247">
        <f t="shared" si="1"/>
        <v>4.75</v>
      </c>
      <c r="G23" s="247">
        <v>12.5</v>
      </c>
      <c r="H23" s="247">
        <f t="shared" ref="H23" si="37">(G23/2)</f>
        <v>6.25</v>
      </c>
      <c r="I23" s="247">
        <v>9</v>
      </c>
      <c r="J23" s="247">
        <f t="shared" ref="J23" si="38">(I23/2)</f>
        <v>4.5</v>
      </c>
      <c r="K23" s="247">
        <v>7.5</v>
      </c>
      <c r="L23" s="314">
        <f t="shared" si="7"/>
        <v>3.75</v>
      </c>
      <c r="M23" s="247">
        <f t="shared" si="0"/>
        <v>66</v>
      </c>
      <c r="N23" s="247">
        <f t="shared" si="3"/>
        <v>66</v>
      </c>
      <c r="O23" s="247" t="str">
        <f t="shared" si="4"/>
        <v>B2</v>
      </c>
    </row>
    <row r="24" spans="1:15" ht="15.75">
      <c r="A24" s="247">
        <v>19</v>
      </c>
      <c r="B24" s="317" t="s">
        <v>34</v>
      </c>
      <c r="C24" s="247">
        <v>15</v>
      </c>
      <c r="D24" s="314">
        <f t="shared" si="1"/>
        <v>7.5</v>
      </c>
      <c r="E24" s="247">
        <v>9</v>
      </c>
      <c r="F24" s="247">
        <f t="shared" si="1"/>
        <v>4.5</v>
      </c>
      <c r="G24" s="247">
        <v>16</v>
      </c>
      <c r="H24" s="247">
        <f t="shared" ref="H24" si="39">(G24/2)</f>
        <v>8</v>
      </c>
      <c r="I24" s="247">
        <v>15</v>
      </c>
      <c r="J24" s="247">
        <f t="shared" ref="J24" si="40">(I24/2)</f>
        <v>7.5</v>
      </c>
      <c r="K24" s="247">
        <v>18.5</v>
      </c>
      <c r="L24" s="314">
        <f t="shared" si="7"/>
        <v>9.25</v>
      </c>
      <c r="M24" s="247">
        <f t="shared" si="0"/>
        <v>101</v>
      </c>
      <c r="N24" s="247">
        <f t="shared" si="3"/>
        <v>101</v>
      </c>
      <c r="O24" s="247" t="str">
        <f t="shared" si="4"/>
        <v>A1</v>
      </c>
    </row>
    <row r="25" spans="1:15" ht="15.75">
      <c r="A25" s="247">
        <v>20</v>
      </c>
      <c r="B25" s="317" t="s">
        <v>35</v>
      </c>
      <c r="C25" s="247">
        <v>18</v>
      </c>
      <c r="D25" s="314">
        <f t="shared" si="1"/>
        <v>9</v>
      </c>
      <c r="E25" s="247">
        <v>17.5</v>
      </c>
      <c r="F25" s="247">
        <f t="shared" si="1"/>
        <v>8.75</v>
      </c>
      <c r="G25" s="247">
        <v>19</v>
      </c>
      <c r="H25" s="247">
        <f t="shared" ref="H25" si="41">(G25/2)</f>
        <v>9.5</v>
      </c>
      <c r="I25" s="247">
        <v>19</v>
      </c>
      <c r="J25" s="247">
        <f t="shared" ref="J25" si="42">(I25/2)</f>
        <v>9.5</v>
      </c>
      <c r="K25" s="247">
        <v>19</v>
      </c>
      <c r="L25" s="314">
        <f t="shared" si="7"/>
        <v>9.5</v>
      </c>
      <c r="M25" s="247">
        <f t="shared" si="0"/>
        <v>129.25</v>
      </c>
      <c r="N25" s="247">
        <f t="shared" si="3"/>
        <v>129.25</v>
      </c>
      <c r="O25" s="247" t="str">
        <f t="shared" si="4"/>
        <v>A1</v>
      </c>
    </row>
    <row r="26" spans="1:15" ht="15.75">
      <c r="A26" s="247">
        <v>21</v>
      </c>
      <c r="B26" s="317" t="s">
        <v>36</v>
      </c>
      <c r="C26" s="247">
        <v>18</v>
      </c>
      <c r="D26" s="314">
        <f t="shared" si="1"/>
        <v>9</v>
      </c>
      <c r="E26" s="247">
        <v>18</v>
      </c>
      <c r="F26" s="247">
        <f t="shared" si="1"/>
        <v>9</v>
      </c>
      <c r="G26" s="247">
        <v>18</v>
      </c>
      <c r="H26" s="247">
        <f t="shared" ref="H26" si="43">(G26/2)</f>
        <v>9</v>
      </c>
      <c r="I26" s="247">
        <v>18</v>
      </c>
      <c r="J26" s="247">
        <f t="shared" ref="J26" si="44">(I26/2)</f>
        <v>9</v>
      </c>
      <c r="K26" s="247">
        <v>18</v>
      </c>
      <c r="L26" s="314">
        <f t="shared" si="7"/>
        <v>9</v>
      </c>
      <c r="M26" s="247">
        <f t="shared" si="0"/>
        <v>126</v>
      </c>
      <c r="N26" s="247">
        <f t="shared" si="3"/>
        <v>126</v>
      </c>
      <c r="O26" s="247" t="str">
        <f t="shared" si="4"/>
        <v>A1</v>
      </c>
    </row>
    <row r="27" spans="1:15" ht="15.75">
      <c r="A27" s="247">
        <v>22</v>
      </c>
      <c r="B27" s="317" t="s">
        <v>37</v>
      </c>
      <c r="C27" s="247">
        <v>20</v>
      </c>
      <c r="D27" s="314">
        <f t="shared" si="1"/>
        <v>10</v>
      </c>
      <c r="E27" s="247">
        <v>19</v>
      </c>
      <c r="F27" s="247">
        <f t="shared" si="1"/>
        <v>9.5</v>
      </c>
      <c r="G27" s="247">
        <v>19.5</v>
      </c>
      <c r="H27" s="247">
        <f t="shared" ref="H27" si="45">(G27/2)</f>
        <v>9.75</v>
      </c>
      <c r="I27" s="247">
        <v>20</v>
      </c>
      <c r="J27" s="247">
        <f t="shared" ref="J27" si="46">(I27/2)</f>
        <v>10</v>
      </c>
      <c r="K27" s="247">
        <v>19.5</v>
      </c>
      <c r="L27" s="314">
        <f t="shared" si="7"/>
        <v>9.75</v>
      </c>
      <c r="M27" s="247">
        <f t="shared" si="0"/>
        <v>137.25</v>
      </c>
      <c r="N27" s="247">
        <f t="shared" si="3"/>
        <v>137.25</v>
      </c>
      <c r="O27" s="247" t="str">
        <f t="shared" si="4"/>
        <v>A1</v>
      </c>
    </row>
    <row r="28" spans="1:15" ht="15.75">
      <c r="A28" s="247">
        <v>23</v>
      </c>
      <c r="B28" s="317" t="s">
        <v>424</v>
      </c>
      <c r="C28" s="247">
        <v>12</v>
      </c>
      <c r="D28" s="314">
        <f t="shared" si="1"/>
        <v>6</v>
      </c>
      <c r="E28" s="247">
        <v>13</v>
      </c>
      <c r="F28" s="247">
        <f t="shared" si="1"/>
        <v>6.5</v>
      </c>
      <c r="G28" s="247">
        <v>14.5</v>
      </c>
      <c r="H28" s="247">
        <f t="shared" ref="H28" si="47">(G28/2)</f>
        <v>7.25</v>
      </c>
      <c r="I28" s="247">
        <v>12</v>
      </c>
      <c r="J28" s="247">
        <f t="shared" ref="J28" si="48">(I28/2)</f>
        <v>6</v>
      </c>
      <c r="K28" s="247">
        <v>7</v>
      </c>
      <c r="L28" s="314">
        <f t="shared" si="7"/>
        <v>3.5</v>
      </c>
      <c r="M28" s="247">
        <f t="shared" si="0"/>
        <v>84.25</v>
      </c>
      <c r="N28" s="247">
        <f t="shared" si="3"/>
        <v>84.25</v>
      </c>
      <c r="O28" s="247" t="str">
        <f t="shared" si="4"/>
        <v>A2</v>
      </c>
    </row>
    <row r="29" spans="1:15" ht="15.75">
      <c r="A29" s="247">
        <v>24</v>
      </c>
      <c r="B29" s="317" t="s">
        <v>39</v>
      </c>
      <c r="C29" s="247">
        <v>20</v>
      </c>
      <c r="D29" s="314">
        <f t="shared" si="1"/>
        <v>10</v>
      </c>
      <c r="E29" s="247">
        <v>17.5</v>
      </c>
      <c r="F29" s="247">
        <f t="shared" si="1"/>
        <v>8.75</v>
      </c>
      <c r="G29" s="247">
        <v>19.5</v>
      </c>
      <c r="H29" s="247">
        <f t="shared" ref="H29" si="49">(G29/2)</f>
        <v>9.75</v>
      </c>
      <c r="I29" s="247">
        <v>19.5</v>
      </c>
      <c r="J29" s="247">
        <f t="shared" ref="J29" si="50">(I29/2)</f>
        <v>9.75</v>
      </c>
      <c r="K29" s="247">
        <v>20</v>
      </c>
      <c r="L29" s="314">
        <f t="shared" si="7"/>
        <v>10</v>
      </c>
      <c r="M29" s="247">
        <f t="shared" si="0"/>
        <v>134.75</v>
      </c>
      <c r="N29" s="247">
        <f t="shared" si="3"/>
        <v>134.75</v>
      </c>
      <c r="O29" s="247" t="str">
        <f t="shared" si="4"/>
        <v>A1</v>
      </c>
    </row>
    <row r="30" spans="1:15" ht="15.75">
      <c r="A30" s="247">
        <v>25</v>
      </c>
      <c r="B30" s="317" t="s">
        <v>40</v>
      </c>
      <c r="C30" s="247">
        <v>8</v>
      </c>
      <c r="D30" s="314">
        <f t="shared" si="1"/>
        <v>4</v>
      </c>
      <c r="E30" s="247">
        <v>7.5</v>
      </c>
      <c r="F30" s="247">
        <f t="shared" si="1"/>
        <v>3.75</v>
      </c>
      <c r="G30" s="247">
        <v>12</v>
      </c>
      <c r="H30" s="247">
        <f t="shared" ref="H30" si="51">(G30/2)</f>
        <v>6</v>
      </c>
      <c r="I30" s="247">
        <v>8.5</v>
      </c>
      <c r="J30" s="247">
        <f t="shared" ref="J30" si="52">(I30/2)</f>
        <v>4.25</v>
      </c>
      <c r="K30" s="247">
        <v>9</v>
      </c>
      <c r="L30" s="314">
        <f t="shared" si="7"/>
        <v>4.5</v>
      </c>
      <c r="M30" s="247">
        <f t="shared" si="0"/>
        <v>63</v>
      </c>
      <c r="N30" s="247">
        <f t="shared" si="3"/>
        <v>63</v>
      </c>
      <c r="O30" s="247" t="str">
        <f t="shared" si="4"/>
        <v>B2</v>
      </c>
    </row>
    <row r="31" spans="1:15" ht="15.75">
      <c r="A31" s="247">
        <v>26</v>
      </c>
      <c r="B31" s="317" t="s">
        <v>41</v>
      </c>
      <c r="C31" s="247">
        <v>18</v>
      </c>
      <c r="D31" s="314">
        <f t="shared" si="1"/>
        <v>9</v>
      </c>
      <c r="E31" s="247">
        <v>13</v>
      </c>
      <c r="F31" s="247">
        <f t="shared" si="1"/>
        <v>6.5</v>
      </c>
      <c r="G31" s="247">
        <v>16</v>
      </c>
      <c r="H31" s="247">
        <f t="shared" ref="H31" si="53">(G31/2)</f>
        <v>8</v>
      </c>
      <c r="I31" s="247">
        <v>17</v>
      </c>
      <c r="J31" s="247">
        <f t="shared" ref="J31" si="54">(I31/2)</f>
        <v>8.5</v>
      </c>
      <c r="K31" s="247">
        <v>15.5</v>
      </c>
      <c r="L31" s="314">
        <f t="shared" si="7"/>
        <v>7.75</v>
      </c>
      <c r="M31" s="247">
        <f t="shared" si="0"/>
        <v>111.5</v>
      </c>
      <c r="N31" s="247">
        <f t="shared" si="3"/>
        <v>111.5</v>
      </c>
      <c r="O31" s="247" t="str">
        <f t="shared" si="4"/>
        <v>A1</v>
      </c>
    </row>
  </sheetData>
  <mergeCells count="4">
    <mergeCell ref="A1:O1"/>
    <mergeCell ref="A2:O2"/>
    <mergeCell ref="A3:O3"/>
    <mergeCell ref="A5:B5"/>
  </mergeCells>
  <dataValidations count="1">
    <dataValidation allowBlank="1" showInputMessage="1" showErrorMessage="1" promptTitle="NAME" prompt="ENTER NAME IN CAPITAL LETTERS" sqref="B22:B33 B8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6"/>
  <sheetViews>
    <sheetView view="pageBreakPreview" zoomScale="60" zoomScaleNormal="100" workbookViewId="0">
      <selection activeCell="B7" sqref="B7:C7"/>
    </sheetView>
  </sheetViews>
  <sheetFormatPr defaultColWidth="14.42578125" defaultRowHeight="30" customHeight="1"/>
  <cols>
    <col min="1" max="1" width="35.85546875" style="319" customWidth="1"/>
    <col min="2" max="2" width="36.140625" style="319" bestFit="1" customWidth="1"/>
    <col min="3" max="3" width="25.85546875" style="319" customWidth="1"/>
    <col min="4" max="4" width="28" style="319" customWidth="1"/>
    <col min="5" max="5" width="14.42578125" style="319"/>
    <col min="6" max="6" width="28.7109375" style="319" customWidth="1"/>
    <col min="7" max="16384" width="14.42578125" style="319"/>
  </cols>
  <sheetData>
    <row r="1" spans="1:6" ht="30" customHeight="1">
      <c r="A1" s="318"/>
      <c r="B1" s="759" t="s">
        <v>0</v>
      </c>
      <c r="C1" s="736"/>
      <c r="D1" s="736"/>
      <c r="E1" s="736"/>
      <c r="F1" s="760"/>
    </row>
    <row r="2" spans="1:6" ht="30" customHeight="1">
      <c r="A2" s="320"/>
      <c r="B2" s="759" t="s">
        <v>42</v>
      </c>
      <c r="C2" s="736"/>
      <c r="D2" s="736"/>
      <c r="E2" s="736"/>
      <c r="F2" s="760"/>
    </row>
    <row r="3" spans="1:6" ht="30" customHeight="1">
      <c r="A3" s="320"/>
      <c r="B3" s="759" t="s">
        <v>43</v>
      </c>
      <c r="C3" s="736"/>
      <c r="D3" s="736"/>
      <c r="E3" s="736"/>
      <c r="F3" s="760"/>
    </row>
    <row r="4" spans="1:6" ht="30" customHeight="1">
      <c r="A4" s="320"/>
      <c r="B4" s="761" t="s">
        <v>44</v>
      </c>
      <c r="C4" s="762"/>
      <c r="D4" s="762"/>
      <c r="E4" s="762"/>
      <c r="F4" s="763"/>
    </row>
    <row r="5" spans="1:6" ht="30" customHeight="1">
      <c r="A5" s="320"/>
      <c r="B5" s="759" t="s">
        <v>425</v>
      </c>
      <c r="C5" s="736"/>
      <c r="D5" s="736"/>
      <c r="E5" s="736"/>
      <c r="F5" s="760"/>
    </row>
    <row r="6" spans="1:6" ht="30" customHeight="1">
      <c r="A6" s="759" t="s">
        <v>46</v>
      </c>
      <c r="B6" s="736"/>
      <c r="C6" s="736"/>
      <c r="D6" s="736"/>
      <c r="E6" s="736"/>
      <c r="F6" s="760"/>
    </row>
    <row r="7" spans="1:6" ht="30" customHeight="1">
      <c r="A7" s="320" t="s">
        <v>47</v>
      </c>
      <c r="B7" s="772">
        <v>1</v>
      </c>
      <c r="C7" s="773"/>
      <c r="D7" s="321" t="s">
        <v>48</v>
      </c>
      <c r="E7" s="772">
        <v>1</v>
      </c>
      <c r="F7" s="773"/>
    </row>
    <row r="8" spans="1:6" ht="30" customHeight="1">
      <c r="A8" s="320" t="s">
        <v>4</v>
      </c>
      <c r="B8" s="322" t="s">
        <v>13</v>
      </c>
      <c r="C8" s="323"/>
      <c r="D8" s="321"/>
      <c r="E8" s="324"/>
      <c r="F8" s="323"/>
    </row>
    <row r="9" spans="1:6" ht="30" customHeight="1">
      <c r="A9" s="325" t="s">
        <v>49</v>
      </c>
      <c r="B9" s="322" t="s">
        <v>50</v>
      </c>
      <c r="C9" s="323"/>
      <c r="D9" s="321"/>
      <c r="E9" s="324"/>
      <c r="F9" s="323"/>
    </row>
    <row r="10" spans="1:6" ht="30" customHeight="1">
      <c r="A10" s="319" t="s">
        <v>51</v>
      </c>
      <c r="B10" s="762" t="s">
        <v>52</v>
      </c>
      <c r="C10" s="763"/>
      <c r="D10" s="326" t="s">
        <v>53</v>
      </c>
      <c r="E10" s="772">
        <v>1457</v>
      </c>
      <c r="F10" s="773"/>
    </row>
    <row r="11" spans="1:6" ht="30" customHeight="1">
      <c r="A11" s="327" t="s">
        <v>54</v>
      </c>
      <c r="B11" s="328" t="s">
        <v>55</v>
      </c>
      <c r="C11" s="328" t="s">
        <v>56</v>
      </c>
      <c r="D11" s="328" t="s">
        <v>12</v>
      </c>
      <c r="E11" s="751" t="s">
        <v>57</v>
      </c>
      <c r="F11" s="752"/>
    </row>
    <row r="12" spans="1:6" ht="30" customHeight="1">
      <c r="A12" s="327">
        <v>1</v>
      </c>
      <c r="B12" s="321" t="s">
        <v>5</v>
      </c>
      <c r="C12" s="329">
        <v>20</v>
      </c>
      <c r="D12" s="328" t="str">
        <f>IF(C12&gt;=18,"A1",IF(C12&gt;=16,"A2",IF(C12&gt;=14,"B1",IF(C12&gt;=12,"B2",IF(C12&gt;=10,"C1",IF(C12&gt;=8,"C2",IF(C12&gt;=6.5,"D","E")))))))</f>
        <v>A1</v>
      </c>
      <c r="E12" s="753" t="s">
        <v>400</v>
      </c>
      <c r="F12" s="754"/>
    </row>
    <row r="13" spans="1:6" ht="30" customHeight="1">
      <c r="A13" s="327">
        <v>2</v>
      </c>
      <c r="B13" s="321" t="s">
        <v>6</v>
      </c>
      <c r="C13" s="329">
        <v>17</v>
      </c>
      <c r="D13" s="328" t="str">
        <f>IF(C13&gt;=18,"A1",IF(C13&gt;=16,"A2",IF(C13&gt;=14,"B1",IF(C13&gt;=12,"B2",IF(C13&gt;=10,"C1",IF(C13&gt;=8,"C2",IF(C13&gt;=6.5,"D","E")))))))</f>
        <v>A2</v>
      </c>
      <c r="E13" s="755"/>
      <c r="F13" s="756"/>
    </row>
    <row r="14" spans="1:6" ht="30" customHeight="1">
      <c r="A14" s="327">
        <v>3</v>
      </c>
      <c r="B14" s="321" t="s">
        <v>7</v>
      </c>
      <c r="C14" s="329">
        <v>19</v>
      </c>
      <c r="D14" s="328" t="str">
        <f>IF(C14&gt;=18,"A1",IF(C14&gt;=16,"A2",IF(C14&gt;=14,"B1",IF(C14&gt;=12,"B2",IF(C14&gt;=10,"C1",IF(C14&gt;=8,"C2",IF(C14&gt;=6.5,"D","E")))))))</f>
        <v>A1</v>
      </c>
      <c r="E14" s="755"/>
      <c r="F14" s="756"/>
    </row>
    <row r="15" spans="1:6" ht="30" customHeight="1">
      <c r="A15" s="327">
        <v>4</v>
      </c>
      <c r="B15" s="321" t="s">
        <v>8</v>
      </c>
      <c r="C15" s="329"/>
      <c r="D15" s="328"/>
      <c r="E15" s="755"/>
      <c r="F15" s="756"/>
    </row>
    <row r="16" spans="1:6" ht="30" customHeight="1">
      <c r="A16" s="327">
        <v>5</v>
      </c>
      <c r="B16" s="321" t="s">
        <v>9</v>
      </c>
      <c r="C16" s="329"/>
      <c r="D16" s="328"/>
      <c r="E16" s="755"/>
      <c r="F16" s="756"/>
    </row>
    <row r="17" spans="1:6" ht="30" customHeight="1">
      <c r="A17" s="320"/>
      <c r="B17" s="328" t="s">
        <v>10</v>
      </c>
      <c r="C17" s="329">
        <f>C12+C13+C14+C15</f>
        <v>56</v>
      </c>
      <c r="D17" s="328" t="str">
        <f>IF(C17&gt;=91,"A1",IF(C17&gt;=81,"A2",IF(C17&gt;=71,"B1",IF(C17&gt;=61,"B2",IF(C17&gt;=51,"C1",IF(C17&gt;=41,"C2",IF(C17&gt;=33,"D","E")))))))</f>
        <v>C1</v>
      </c>
      <c r="E17" s="755"/>
      <c r="F17" s="756"/>
    </row>
    <row r="18" spans="1:6" ht="30" customHeight="1">
      <c r="A18" s="320"/>
      <c r="B18" s="321"/>
      <c r="C18" s="328"/>
      <c r="D18" s="321"/>
      <c r="E18" s="757"/>
      <c r="F18" s="758"/>
    </row>
    <row r="19" spans="1:6" ht="30" customHeight="1">
      <c r="A19" s="738" t="s">
        <v>426</v>
      </c>
      <c r="B19" s="740" t="s">
        <v>59</v>
      </c>
      <c r="C19" s="741"/>
      <c r="D19" s="740" t="s">
        <v>60</v>
      </c>
      <c r="E19" s="744"/>
      <c r="F19" s="741"/>
    </row>
    <row r="20" spans="1:6" ht="30" customHeight="1">
      <c r="A20" s="739"/>
      <c r="B20" s="742"/>
      <c r="C20" s="743"/>
      <c r="D20" s="742"/>
      <c r="E20" s="745"/>
      <c r="F20" s="743"/>
    </row>
    <row r="21" spans="1:6" ht="30" customHeight="1">
      <c r="A21" s="330"/>
      <c r="B21" s="330"/>
      <c r="C21" s="330"/>
      <c r="D21" s="330"/>
      <c r="E21" s="330"/>
      <c r="F21" s="330"/>
    </row>
    <row r="22" spans="1:6" ht="30" customHeight="1">
      <c r="A22" s="330"/>
      <c r="B22" s="330"/>
      <c r="C22" s="330"/>
      <c r="D22" s="330"/>
      <c r="E22" s="780"/>
      <c r="F22" s="780"/>
    </row>
    <row r="23" spans="1:6" ht="30" customHeight="1">
      <c r="A23" s="781"/>
      <c r="B23" s="781"/>
      <c r="C23" s="781"/>
      <c r="D23" s="781"/>
      <c r="E23" s="781"/>
      <c r="F23" s="781"/>
    </row>
    <row r="24" spans="1:6" ht="30" customHeight="1">
      <c r="A24" s="745"/>
      <c r="B24" s="745"/>
      <c r="C24" s="745"/>
      <c r="D24" s="745"/>
      <c r="E24" s="745"/>
      <c r="F24" s="745"/>
    </row>
    <row r="25" spans="1:6" ht="30" customHeight="1">
      <c r="A25" s="318"/>
      <c r="B25" s="759" t="s">
        <v>0</v>
      </c>
      <c r="C25" s="736"/>
      <c r="D25" s="736"/>
      <c r="E25" s="736"/>
      <c r="F25" s="760"/>
    </row>
    <row r="26" spans="1:6" ht="30" customHeight="1">
      <c r="A26" s="320"/>
      <c r="B26" s="759" t="s">
        <v>42</v>
      </c>
      <c r="C26" s="736"/>
      <c r="D26" s="736"/>
      <c r="E26" s="736"/>
      <c r="F26" s="760"/>
    </row>
    <row r="27" spans="1:6" ht="30" customHeight="1">
      <c r="A27" s="320"/>
      <c r="B27" s="759" t="s">
        <v>43</v>
      </c>
      <c r="C27" s="736"/>
      <c r="D27" s="736"/>
      <c r="E27" s="736"/>
      <c r="F27" s="760"/>
    </row>
    <row r="28" spans="1:6" ht="30" customHeight="1">
      <c r="A28" s="320"/>
      <c r="B28" s="761" t="s">
        <v>44</v>
      </c>
      <c r="C28" s="762"/>
      <c r="D28" s="762"/>
      <c r="E28" s="762"/>
      <c r="F28" s="763"/>
    </row>
    <row r="29" spans="1:6" ht="30" customHeight="1">
      <c r="A29" s="320"/>
      <c r="B29" s="759" t="s">
        <v>425</v>
      </c>
      <c r="C29" s="736"/>
      <c r="D29" s="736"/>
      <c r="E29" s="736"/>
      <c r="F29" s="760"/>
    </row>
    <row r="30" spans="1:6" ht="30" customHeight="1">
      <c r="A30" s="759" t="s">
        <v>46</v>
      </c>
      <c r="B30" s="736"/>
      <c r="C30" s="736"/>
      <c r="D30" s="736"/>
      <c r="E30" s="736"/>
      <c r="F30" s="760"/>
    </row>
    <row r="31" spans="1:6" ht="30" customHeight="1">
      <c r="A31" s="320" t="s">
        <v>47</v>
      </c>
      <c r="B31" s="770">
        <v>1</v>
      </c>
      <c r="C31" s="771"/>
      <c r="D31" s="321" t="s">
        <v>48</v>
      </c>
      <c r="E31" s="772">
        <v>2</v>
      </c>
      <c r="F31" s="773"/>
    </row>
    <row r="32" spans="1:6" ht="30" customHeight="1">
      <c r="A32" s="320" t="s">
        <v>4</v>
      </c>
      <c r="B32" s="331" t="s">
        <v>14</v>
      </c>
      <c r="C32" s="332"/>
      <c r="D32" s="321"/>
      <c r="E32" s="324"/>
      <c r="F32" s="323"/>
    </row>
    <row r="33" spans="1:6" ht="30" customHeight="1">
      <c r="A33" s="325" t="s">
        <v>49</v>
      </c>
      <c r="B33" s="331" t="s">
        <v>140</v>
      </c>
      <c r="C33" s="323"/>
      <c r="D33" s="321"/>
      <c r="E33" s="324"/>
      <c r="F33" s="323"/>
    </row>
    <row r="34" spans="1:6" ht="30" customHeight="1">
      <c r="A34" s="319" t="s">
        <v>51</v>
      </c>
      <c r="B34" s="774" t="s">
        <v>141</v>
      </c>
      <c r="C34" s="775"/>
      <c r="D34" s="326" t="s">
        <v>53</v>
      </c>
      <c r="E34" s="772">
        <v>1534</v>
      </c>
      <c r="F34" s="773"/>
    </row>
    <row r="35" spans="1:6" ht="30" customHeight="1">
      <c r="A35" s="327" t="s">
        <v>54</v>
      </c>
      <c r="B35" s="328" t="s">
        <v>55</v>
      </c>
      <c r="C35" s="328" t="s">
        <v>56</v>
      </c>
      <c r="D35" s="328" t="s">
        <v>12</v>
      </c>
      <c r="E35" s="751" t="s">
        <v>57</v>
      </c>
      <c r="F35" s="752"/>
    </row>
    <row r="36" spans="1:6" ht="30" customHeight="1">
      <c r="A36" s="327">
        <v>1</v>
      </c>
      <c r="B36" s="321" t="s">
        <v>5</v>
      </c>
      <c r="C36" s="329">
        <v>20</v>
      </c>
      <c r="D36" s="328" t="str">
        <f>IF(C36&gt;=18,"A1",IF(C36&gt;=16,"A2",IF(C36&gt;=14,"B1",IF(C36&gt;=12,"B2",IF(C36&gt;=10,"C1",IF(C36&gt;=8,"C2",IF(C36&gt;=6.5,"D","E")))))))</f>
        <v>A1</v>
      </c>
      <c r="E36" s="753" t="s">
        <v>401</v>
      </c>
      <c r="F36" s="754"/>
    </row>
    <row r="37" spans="1:6" ht="30" customHeight="1">
      <c r="A37" s="327">
        <v>2</v>
      </c>
      <c r="B37" s="321" t="s">
        <v>6</v>
      </c>
      <c r="C37" s="329">
        <v>20</v>
      </c>
      <c r="D37" s="328" t="str">
        <f>IF(C37&gt;=18,"A1",IF(C37&gt;=16,"A2",IF(C37&gt;=14,"B1",IF(C37&gt;=12,"B2",IF(C37&gt;=10,"C1",IF(C37&gt;=8,"C2",IF(C37&gt;=6.5,"D","E")))))))</f>
        <v>A1</v>
      </c>
      <c r="E37" s="755"/>
      <c r="F37" s="756"/>
    </row>
    <row r="38" spans="1:6" ht="30" customHeight="1">
      <c r="A38" s="327">
        <v>3</v>
      </c>
      <c r="B38" s="321" t="s">
        <v>7</v>
      </c>
      <c r="C38" s="329">
        <v>19.5</v>
      </c>
      <c r="D38" s="328" t="str">
        <f>IF(C38&gt;=18,"A1",IF(C38&gt;=16,"A2",IF(C38&gt;=14,"B1",IF(C38&gt;=12,"B2",IF(C38&gt;=10,"C1",IF(C38&gt;=8,"C2",IF(C38&gt;=6.5,"D","E")))))))</f>
        <v>A1</v>
      </c>
      <c r="E38" s="755"/>
      <c r="F38" s="756"/>
    </row>
    <row r="39" spans="1:6" ht="30" customHeight="1">
      <c r="A39" s="327">
        <v>4</v>
      </c>
      <c r="B39" s="321" t="s">
        <v>8</v>
      </c>
      <c r="C39" s="329">
        <v>20</v>
      </c>
      <c r="D39" s="328" t="str">
        <f>IF(C39&gt;=18,"A1",IF(C39&gt;=16,"A2",IF(C39&gt;=14,"B1",IF(C39&gt;=12,"B2",IF(C39&gt;=10,"C1",IF(C39&gt;=8,"C2",IF(C39&gt;=6.5,"D","E")))))))</f>
        <v>A1</v>
      </c>
      <c r="E39" s="755"/>
      <c r="F39" s="756"/>
    </row>
    <row r="40" spans="1:6" ht="30" customHeight="1">
      <c r="A40" s="327">
        <v>5</v>
      </c>
      <c r="B40" s="321" t="s">
        <v>9</v>
      </c>
      <c r="C40" s="329">
        <v>19.5</v>
      </c>
      <c r="D40" s="328" t="str">
        <f>IF(C40&gt;=18,"A1",IF(C40&gt;=16,"A2",IF(C40&gt;=14,"B1",IF(C40&gt;=12,"B2",IF(C40&gt;=10,"C1",IF(C40&gt;=8,"C2",IF(C40&gt;=6.5,"D","E")))))))</f>
        <v>A1</v>
      </c>
      <c r="E40" s="755"/>
      <c r="F40" s="756"/>
    </row>
    <row r="41" spans="1:6" ht="30" customHeight="1">
      <c r="A41" s="320"/>
      <c r="B41" s="328" t="s">
        <v>10</v>
      </c>
      <c r="C41" s="329">
        <f>C36+C37+C38+C39+C40</f>
        <v>99</v>
      </c>
      <c r="D41" s="328" t="str">
        <f>IF(C41&gt;=91,"A1",IF(C41&gt;=81,"A2",IF(C41&gt;=71,"B1",IF(C41&gt;=61,"B2",IF(C41&gt;=51,"C1",IF(C41&gt;=41,"C2",IF(C41&gt;=33,"D","E")))))))</f>
        <v>A1</v>
      </c>
      <c r="E41" s="755"/>
      <c r="F41" s="756"/>
    </row>
    <row r="42" spans="1:6" ht="30" customHeight="1">
      <c r="A42" s="320"/>
      <c r="B42" s="321"/>
      <c r="C42" s="328">
        <f>(C41/100)*100</f>
        <v>99</v>
      </c>
      <c r="D42" s="321"/>
      <c r="E42" s="757"/>
      <c r="F42" s="758"/>
    </row>
    <row r="43" spans="1:6" ht="30" customHeight="1">
      <c r="A43" s="738" t="s">
        <v>426</v>
      </c>
      <c r="B43" s="740" t="s">
        <v>59</v>
      </c>
      <c r="C43" s="741"/>
      <c r="D43" s="740" t="s">
        <v>60</v>
      </c>
      <c r="E43" s="744"/>
      <c r="F43" s="741"/>
    </row>
    <row r="44" spans="1:6" ht="30" customHeight="1">
      <c r="A44" s="739"/>
      <c r="B44" s="742"/>
      <c r="C44" s="743"/>
      <c r="D44" s="742"/>
      <c r="E44" s="745"/>
      <c r="F44" s="743"/>
    </row>
    <row r="50" spans="1:6" ht="30" customHeight="1">
      <c r="A50" s="318"/>
      <c r="B50" s="759" t="s">
        <v>0</v>
      </c>
      <c r="C50" s="736"/>
      <c r="D50" s="736"/>
      <c r="E50" s="736"/>
      <c r="F50" s="760"/>
    </row>
    <row r="51" spans="1:6" ht="30" customHeight="1">
      <c r="A51" s="320"/>
      <c r="B51" s="759" t="s">
        <v>42</v>
      </c>
      <c r="C51" s="736"/>
      <c r="D51" s="736"/>
      <c r="E51" s="736"/>
      <c r="F51" s="760"/>
    </row>
    <row r="52" spans="1:6" ht="30" customHeight="1">
      <c r="A52" s="320"/>
      <c r="B52" s="759" t="s">
        <v>43</v>
      </c>
      <c r="C52" s="736"/>
      <c r="D52" s="736"/>
      <c r="E52" s="736"/>
      <c r="F52" s="760"/>
    </row>
    <row r="53" spans="1:6" ht="30" customHeight="1">
      <c r="A53" s="320"/>
      <c r="B53" s="761" t="s">
        <v>44</v>
      </c>
      <c r="C53" s="762"/>
      <c r="D53" s="762"/>
      <c r="E53" s="762"/>
      <c r="F53" s="763"/>
    </row>
    <row r="54" spans="1:6" ht="30" customHeight="1">
      <c r="A54" s="320"/>
      <c r="B54" s="759" t="s">
        <v>425</v>
      </c>
      <c r="C54" s="736"/>
      <c r="D54" s="736"/>
      <c r="E54" s="736"/>
      <c r="F54" s="760"/>
    </row>
    <row r="55" spans="1:6" ht="30" customHeight="1">
      <c r="A55" s="759" t="s">
        <v>46</v>
      </c>
      <c r="B55" s="736"/>
      <c r="C55" s="736"/>
      <c r="D55" s="736"/>
      <c r="E55" s="736"/>
      <c r="F55" s="760"/>
    </row>
    <row r="56" spans="1:6" ht="30" customHeight="1">
      <c r="A56" s="320" t="s">
        <v>47</v>
      </c>
      <c r="B56" s="772">
        <v>1</v>
      </c>
      <c r="C56" s="773"/>
      <c r="D56" s="321" t="s">
        <v>48</v>
      </c>
      <c r="E56" s="772">
        <v>3</v>
      </c>
      <c r="F56" s="773"/>
    </row>
    <row r="57" spans="1:6" ht="30" customHeight="1">
      <c r="A57" s="320" t="s">
        <v>4</v>
      </c>
      <c r="B57" s="322" t="s">
        <v>402</v>
      </c>
      <c r="C57" s="323"/>
      <c r="D57" s="321"/>
      <c r="E57" s="324"/>
      <c r="F57" s="323"/>
    </row>
    <row r="58" spans="1:6" ht="30" customHeight="1">
      <c r="A58" s="325" t="s">
        <v>49</v>
      </c>
      <c r="B58" s="322" t="s">
        <v>146</v>
      </c>
      <c r="C58" s="323"/>
      <c r="D58" s="321"/>
      <c r="E58" s="324"/>
      <c r="F58" s="323"/>
    </row>
    <row r="59" spans="1:6" ht="30" customHeight="1">
      <c r="A59" s="319" t="s">
        <v>51</v>
      </c>
      <c r="B59" s="762" t="s">
        <v>147</v>
      </c>
      <c r="C59" s="763"/>
      <c r="D59" s="326" t="s">
        <v>53</v>
      </c>
      <c r="E59" s="772">
        <v>1576</v>
      </c>
      <c r="F59" s="773"/>
    </row>
    <row r="60" spans="1:6" ht="30" customHeight="1">
      <c r="A60" s="327" t="s">
        <v>54</v>
      </c>
      <c r="B60" s="328" t="s">
        <v>55</v>
      </c>
      <c r="C60" s="328" t="s">
        <v>56</v>
      </c>
      <c r="D60" s="328" t="s">
        <v>12</v>
      </c>
      <c r="E60" s="751" t="s">
        <v>57</v>
      </c>
      <c r="F60" s="752"/>
    </row>
    <row r="61" spans="1:6" ht="30" customHeight="1">
      <c r="A61" s="327">
        <v>1</v>
      </c>
      <c r="B61" s="321" t="s">
        <v>5</v>
      </c>
      <c r="C61" s="329">
        <v>17.5</v>
      </c>
      <c r="D61" s="328" t="str">
        <f>IF(C61&gt;=18,"A1",IF(C61&gt;=16,"A2",IF(C61&gt;=14,"B1",IF(C61&gt;=12,"B2",IF(C61&gt;=10,"C1",IF(C61&gt;=8,"C2",IF(C61&gt;=6.5,"D","E")))))))</f>
        <v>A2</v>
      </c>
      <c r="E61" s="753" t="s">
        <v>400</v>
      </c>
      <c r="F61" s="754"/>
    </row>
    <row r="62" spans="1:6" ht="30" customHeight="1">
      <c r="A62" s="327">
        <v>2</v>
      </c>
      <c r="B62" s="321" t="s">
        <v>6</v>
      </c>
      <c r="C62" s="329">
        <v>15</v>
      </c>
      <c r="D62" s="328" t="str">
        <f>IF(C62&gt;=18,"A1",IF(C62&gt;=16,"A2",IF(C62&gt;=14,"B1",IF(C62&gt;=12,"B2",IF(C62&gt;=10,"C1",IF(C62&gt;=8,"C2",IF(C62&gt;=6.5,"D","E")))))))</f>
        <v>B1</v>
      </c>
      <c r="E62" s="755"/>
      <c r="F62" s="756"/>
    </row>
    <row r="63" spans="1:6" ht="30" customHeight="1">
      <c r="A63" s="327">
        <v>3</v>
      </c>
      <c r="B63" s="321" t="s">
        <v>7</v>
      </c>
      <c r="C63" s="329">
        <v>18.5</v>
      </c>
      <c r="D63" s="328" t="str">
        <f>IF(C63&gt;=18,"A1",IF(C63&gt;=16,"A2",IF(C63&gt;=14,"B1",IF(C63&gt;=12,"B2",IF(C63&gt;=10,"C1",IF(C63&gt;=8,"C2",IF(C63&gt;=6.5,"D","E")))))))</f>
        <v>A1</v>
      </c>
      <c r="E63" s="755"/>
      <c r="F63" s="756"/>
    </row>
    <row r="64" spans="1:6" ht="30" customHeight="1">
      <c r="A64" s="327">
        <v>4</v>
      </c>
      <c r="B64" s="321" t="s">
        <v>8</v>
      </c>
      <c r="C64" s="329">
        <v>16.5</v>
      </c>
      <c r="D64" s="328" t="str">
        <f>IF(C64&gt;=18,"A1",IF(C64&gt;=16,"A2",IF(C64&gt;=14,"B1",IF(C64&gt;=12,"B2",IF(C64&gt;=10,"C1",IF(C64&gt;=8,"C2",IF(C64&gt;=6.5,"D","E")))))))</f>
        <v>A2</v>
      </c>
      <c r="E64" s="755"/>
      <c r="F64" s="756"/>
    </row>
    <row r="65" spans="1:6" ht="30" customHeight="1">
      <c r="A65" s="327">
        <v>5</v>
      </c>
      <c r="B65" s="321" t="s">
        <v>9</v>
      </c>
      <c r="C65" s="329">
        <v>15.5</v>
      </c>
      <c r="D65" s="328" t="str">
        <f>IF(C65&gt;=18,"A1",IF(C65&gt;=16,"A2",IF(C65&gt;=14,"B1",IF(C65&gt;=12,"B2",IF(C65&gt;=10,"C1",IF(C65&gt;=8,"C2",IF(C65&gt;=6.5,"D","E")))))))</f>
        <v>B1</v>
      </c>
      <c r="E65" s="755"/>
      <c r="F65" s="756"/>
    </row>
    <row r="66" spans="1:6" ht="30" customHeight="1">
      <c r="A66" s="320"/>
      <c r="B66" s="328" t="s">
        <v>10</v>
      </c>
      <c r="C66" s="329">
        <f>C61+C62+C63+C64+C65</f>
        <v>83</v>
      </c>
      <c r="D66" s="328" t="str">
        <f>IF(C66&gt;=91,"A1",IF(C66&gt;=81,"A2",IF(C66&gt;=71,"B1",IF(C66&gt;=61,"B2",IF(C66&gt;=51,"C1",IF(C66&gt;=41,"C2",IF(C66&gt;=33,"D","E")))))))</f>
        <v>A2</v>
      </c>
      <c r="E66" s="755"/>
      <c r="F66" s="756"/>
    </row>
    <row r="67" spans="1:6" ht="30" customHeight="1">
      <c r="A67" s="320"/>
      <c r="B67" s="321"/>
      <c r="C67" s="328">
        <f>(C66/100)*100</f>
        <v>83</v>
      </c>
      <c r="D67" s="321"/>
      <c r="E67" s="757"/>
      <c r="F67" s="758"/>
    </row>
    <row r="68" spans="1:6" ht="30" customHeight="1">
      <c r="A68" s="738" t="s">
        <v>426</v>
      </c>
      <c r="B68" s="740" t="s">
        <v>59</v>
      </c>
      <c r="C68" s="741"/>
      <c r="D68" s="740" t="s">
        <v>60</v>
      </c>
      <c r="E68" s="744"/>
      <c r="F68" s="741"/>
    </row>
    <row r="69" spans="1:6" ht="30" customHeight="1">
      <c r="A69" s="739"/>
      <c r="B69" s="742"/>
      <c r="C69" s="743"/>
      <c r="D69" s="742"/>
      <c r="E69" s="745"/>
      <c r="F69" s="743"/>
    </row>
    <row r="72" spans="1:6" ht="30" customHeight="1">
      <c r="A72" s="318"/>
      <c r="B72" s="759" t="s">
        <v>0</v>
      </c>
      <c r="C72" s="736"/>
      <c r="D72" s="736"/>
      <c r="E72" s="736"/>
      <c r="F72" s="760"/>
    </row>
    <row r="73" spans="1:6" ht="30" customHeight="1">
      <c r="A73" s="320"/>
      <c r="B73" s="759" t="s">
        <v>42</v>
      </c>
      <c r="C73" s="736"/>
      <c r="D73" s="736"/>
      <c r="E73" s="736"/>
      <c r="F73" s="760"/>
    </row>
    <row r="74" spans="1:6" ht="30" customHeight="1">
      <c r="A74" s="320"/>
      <c r="B74" s="759" t="s">
        <v>43</v>
      </c>
      <c r="C74" s="736"/>
      <c r="D74" s="736"/>
      <c r="E74" s="736"/>
      <c r="F74" s="760"/>
    </row>
    <row r="75" spans="1:6" ht="30" customHeight="1">
      <c r="A75" s="320"/>
      <c r="B75" s="761" t="s">
        <v>44</v>
      </c>
      <c r="C75" s="762"/>
      <c r="D75" s="762"/>
      <c r="E75" s="762"/>
      <c r="F75" s="763"/>
    </row>
    <row r="76" spans="1:6" ht="30" customHeight="1">
      <c r="A76" s="320"/>
      <c r="B76" s="759" t="s">
        <v>425</v>
      </c>
      <c r="C76" s="736"/>
      <c r="D76" s="736"/>
      <c r="E76" s="736"/>
      <c r="F76" s="760"/>
    </row>
    <row r="77" spans="1:6" ht="30" customHeight="1">
      <c r="A77" s="759" t="s">
        <v>46</v>
      </c>
      <c r="B77" s="736"/>
      <c r="C77" s="736"/>
      <c r="D77" s="736"/>
      <c r="E77" s="736"/>
      <c r="F77" s="760"/>
    </row>
    <row r="78" spans="1:6" ht="30" customHeight="1">
      <c r="A78" s="320" t="s">
        <v>47</v>
      </c>
      <c r="B78" s="772">
        <v>1</v>
      </c>
      <c r="C78" s="773"/>
      <c r="D78" s="321" t="s">
        <v>48</v>
      </c>
      <c r="E78" s="772">
        <v>4</v>
      </c>
      <c r="F78" s="773"/>
    </row>
    <row r="79" spans="1:6" ht="30" customHeight="1">
      <c r="A79" s="320" t="s">
        <v>4</v>
      </c>
      <c r="B79" s="322" t="s">
        <v>16</v>
      </c>
      <c r="C79" s="323"/>
      <c r="D79" s="321"/>
      <c r="E79" s="324"/>
      <c r="F79" s="323"/>
    </row>
    <row r="80" spans="1:6" ht="30" customHeight="1">
      <c r="A80" s="325" t="s">
        <v>49</v>
      </c>
      <c r="B80" s="322" t="s">
        <v>149</v>
      </c>
      <c r="C80" s="323"/>
      <c r="D80" s="321"/>
      <c r="E80" s="324"/>
      <c r="F80" s="323"/>
    </row>
    <row r="81" spans="1:6" ht="30" customHeight="1">
      <c r="A81" s="319" t="s">
        <v>51</v>
      </c>
      <c r="B81" s="762" t="s">
        <v>315</v>
      </c>
      <c r="C81" s="763"/>
      <c r="D81" s="326" t="s">
        <v>53</v>
      </c>
      <c r="E81" s="772">
        <v>1488</v>
      </c>
      <c r="F81" s="773"/>
    </row>
    <row r="82" spans="1:6" ht="30" customHeight="1">
      <c r="A82" s="327" t="s">
        <v>54</v>
      </c>
      <c r="B82" s="328" t="s">
        <v>55</v>
      </c>
      <c r="C82" s="328" t="s">
        <v>56</v>
      </c>
      <c r="D82" s="328" t="s">
        <v>12</v>
      </c>
      <c r="E82" s="751" t="s">
        <v>57</v>
      </c>
      <c r="F82" s="752"/>
    </row>
    <row r="83" spans="1:6" ht="30" customHeight="1">
      <c r="A83" s="327">
        <v>1</v>
      </c>
      <c r="B83" s="321" t="s">
        <v>5</v>
      </c>
      <c r="C83" s="329">
        <v>20</v>
      </c>
      <c r="D83" s="328" t="str">
        <f>IF(C83&gt;=18,"A1",IF(C83&gt;=16,"A2",IF(C83&gt;=14,"B1",IF(C83&gt;=12,"B2",IF(C83&gt;=10,"C1",IF(C83&gt;=8,"C2",IF(C83&gt;=6.5,"D","E")))))))</f>
        <v>A1</v>
      </c>
      <c r="E83" s="753" t="s">
        <v>403</v>
      </c>
      <c r="F83" s="754"/>
    </row>
    <row r="84" spans="1:6" ht="30" customHeight="1">
      <c r="A84" s="327">
        <v>2</v>
      </c>
      <c r="B84" s="321" t="s">
        <v>6</v>
      </c>
      <c r="C84" s="329">
        <v>19.5</v>
      </c>
      <c r="D84" s="328" t="str">
        <f>IF(C84&gt;=18,"A1",IF(C84&gt;=16,"A2",IF(C84&gt;=14,"B1",IF(C84&gt;=12,"B2",IF(C84&gt;=10,"C1",IF(C84&gt;=8,"C2",IF(C84&gt;=6.5,"D","E")))))))</f>
        <v>A1</v>
      </c>
      <c r="E84" s="755"/>
      <c r="F84" s="756"/>
    </row>
    <row r="85" spans="1:6" ht="30" customHeight="1">
      <c r="A85" s="327">
        <v>3</v>
      </c>
      <c r="B85" s="321" t="s">
        <v>7</v>
      </c>
      <c r="C85" s="329">
        <v>20</v>
      </c>
      <c r="D85" s="328" t="str">
        <f>IF(C85&gt;=18,"A1",IF(C85&gt;=16,"A2",IF(C85&gt;=14,"B1",IF(C85&gt;=12,"B2",IF(C85&gt;=10,"C1",IF(C85&gt;=8,"C2",IF(C85&gt;=6.5,"D","E")))))))</f>
        <v>A1</v>
      </c>
      <c r="E85" s="755"/>
      <c r="F85" s="756"/>
    </row>
    <row r="86" spans="1:6" ht="30" customHeight="1">
      <c r="A86" s="327">
        <v>4</v>
      </c>
      <c r="B86" s="321" t="s">
        <v>8</v>
      </c>
      <c r="C86" s="329">
        <v>20</v>
      </c>
      <c r="D86" s="328" t="str">
        <f>IF(C86&gt;=18,"A1",IF(C86&gt;=16,"A2",IF(C86&gt;=14,"B1",IF(C86&gt;=12,"B2",IF(C86&gt;=10,"C1",IF(C86&gt;=8,"C2",IF(C86&gt;=6.5,"D","E")))))))</f>
        <v>A1</v>
      </c>
      <c r="E86" s="755"/>
      <c r="F86" s="756"/>
    </row>
    <row r="87" spans="1:6" ht="30" customHeight="1">
      <c r="A87" s="327">
        <v>5</v>
      </c>
      <c r="B87" s="321" t="s">
        <v>9</v>
      </c>
      <c r="C87" s="329">
        <v>19.5</v>
      </c>
      <c r="D87" s="328" t="str">
        <f>IF(C87&gt;=18,"A1",IF(C87&gt;=16,"A2",IF(C87&gt;=14,"B1",IF(C87&gt;=12,"B2",IF(C87&gt;=10,"C1",IF(C87&gt;=8,"C2",IF(C87&gt;=6.5,"D","E")))))))</f>
        <v>A1</v>
      </c>
      <c r="E87" s="755"/>
      <c r="F87" s="756"/>
    </row>
    <row r="88" spans="1:6" ht="30" customHeight="1">
      <c r="A88" s="320"/>
      <c r="B88" s="328" t="s">
        <v>10</v>
      </c>
      <c r="C88" s="329">
        <f>C83+C84+C85+C86+C87</f>
        <v>99</v>
      </c>
      <c r="D88" s="328" t="str">
        <f>IF(C88&gt;=91,"A1",IF(C88&gt;=81,"A2",IF(C88&gt;=71,"B1",IF(C88&gt;=61,"B2",IF(C88&gt;=51,"C1",IF(C88&gt;=41,"C2",IF(C88&gt;=33,"D","E")))))))</f>
        <v>A1</v>
      </c>
      <c r="E88" s="755"/>
      <c r="F88" s="756"/>
    </row>
    <row r="89" spans="1:6" ht="30" customHeight="1">
      <c r="A89" s="320"/>
      <c r="B89" s="321"/>
      <c r="C89" s="328">
        <f>(C88/100)*100</f>
        <v>99</v>
      </c>
      <c r="D89" s="321"/>
      <c r="E89" s="757"/>
      <c r="F89" s="758"/>
    </row>
    <row r="90" spans="1:6" ht="30" customHeight="1">
      <c r="A90" s="738" t="s">
        <v>426</v>
      </c>
      <c r="B90" s="740" t="s">
        <v>59</v>
      </c>
      <c r="C90" s="741"/>
      <c r="D90" s="740" t="s">
        <v>60</v>
      </c>
      <c r="E90" s="744"/>
      <c r="F90" s="741"/>
    </row>
    <row r="91" spans="1:6" ht="30" customHeight="1">
      <c r="A91" s="739"/>
      <c r="B91" s="742"/>
      <c r="C91" s="743"/>
      <c r="D91" s="742"/>
      <c r="E91" s="745"/>
      <c r="F91" s="743"/>
    </row>
    <row r="98" spans="1:6" ht="30" customHeight="1">
      <c r="A98" s="318"/>
      <c r="B98" s="759" t="s">
        <v>0</v>
      </c>
      <c r="C98" s="736"/>
      <c r="D98" s="736"/>
      <c r="E98" s="736"/>
      <c r="F98" s="760"/>
    </row>
    <row r="99" spans="1:6" ht="30" customHeight="1">
      <c r="A99" s="320"/>
      <c r="B99" s="759" t="s">
        <v>42</v>
      </c>
      <c r="C99" s="736"/>
      <c r="D99" s="736"/>
      <c r="E99" s="736"/>
      <c r="F99" s="760"/>
    </row>
    <row r="100" spans="1:6" ht="30" customHeight="1">
      <c r="A100" s="320"/>
      <c r="B100" s="759" t="s">
        <v>43</v>
      </c>
      <c r="C100" s="736"/>
      <c r="D100" s="736"/>
      <c r="E100" s="736"/>
      <c r="F100" s="760"/>
    </row>
    <row r="101" spans="1:6" ht="30" customHeight="1">
      <c r="A101" s="320"/>
      <c r="B101" s="761" t="s">
        <v>44</v>
      </c>
      <c r="C101" s="762"/>
      <c r="D101" s="762"/>
      <c r="E101" s="762"/>
      <c r="F101" s="763"/>
    </row>
    <row r="102" spans="1:6" ht="30" customHeight="1">
      <c r="A102" s="320"/>
      <c r="B102" s="759" t="s">
        <v>425</v>
      </c>
      <c r="C102" s="736"/>
      <c r="D102" s="736"/>
      <c r="E102" s="736"/>
      <c r="F102" s="760"/>
    </row>
    <row r="103" spans="1:6" ht="30" customHeight="1">
      <c r="A103" s="759" t="s">
        <v>46</v>
      </c>
      <c r="B103" s="736"/>
      <c r="C103" s="736"/>
      <c r="D103" s="736"/>
      <c r="E103" s="736"/>
      <c r="F103" s="760"/>
    </row>
    <row r="104" spans="1:6" ht="30" customHeight="1">
      <c r="A104" s="320" t="s">
        <v>47</v>
      </c>
      <c r="B104" s="770">
        <v>1</v>
      </c>
      <c r="C104" s="771"/>
      <c r="D104" s="321" t="s">
        <v>48</v>
      </c>
      <c r="E104" s="772">
        <v>5</v>
      </c>
      <c r="F104" s="773"/>
    </row>
    <row r="105" spans="1:6" ht="30" customHeight="1">
      <c r="A105" s="320" t="s">
        <v>4</v>
      </c>
      <c r="B105" s="333" t="s">
        <v>17</v>
      </c>
      <c r="C105" s="332"/>
      <c r="D105" s="321"/>
      <c r="E105" s="324"/>
      <c r="F105" s="323"/>
    </row>
    <row r="106" spans="1:6" ht="30" customHeight="1">
      <c r="A106" s="325" t="s">
        <v>49</v>
      </c>
      <c r="B106" s="333" t="s">
        <v>153</v>
      </c>
      <c r="C106" s="323"/>
      <c r="D106" s="321"/>
      <c r="E106" s="324"/>
      <c r="F106" s="323"/>
    </row>
    <row r="107" spans="1:6" ht="30" customHeight="1">
      <c r="A107" s="319" t="s">
        <v>51</v>
      </c>
      <c r="B107" s="774" t="s">
        <v>154</v>
      </c>
      <c r="C107" s="775"/>
      <c r="D107" s="326" t="s">
        <v>53</v>
      </c>
      <c r="E107" s="772">
        <v>1520</v>
      </c>
      <c r="F107" s="773"/>
    </row>
    <row r="108" spans="1:6" ht="30" customHeight="1">
      <c r="A108" s="327" t="s">
        <v>54</v>
      </c>
      <c r="B108" s="328" t="s">
        <v>55</v>
      </c>
      <c r="C108" s="328" t="s">
        <v>56</v>
      </c>
      <c r="D108" s="328" t="s">
        <v>12</v>
      </c>
      <c r="E108" s="751" t="s">
        <v>57</v>
      </c>
      <c r="F108" s="752"/>
    </row>
    <row r="109" spans="1:6" ht="30" customHeight="1">
      <c r="A109" s="327">
        <v>1</v>
      </c>
      <c r="B109" s="321" t="s">
        <v>5</v>
      </c>
      <c r="C109" s="329">
        <v>15</v>
      </c>
      <c r="D109" s="328" t="str">
        <f>IF(C109&gt;=18,"A1",IF(C109&gt;=16,"A2",IF(C109&gt;=14,"B1",IF(C109&gt;=12,"B2",IF(C109&gt;=10,"C1",IF(C109&gt;=8,"C2",IF(C109&gt;=6.5,"D","E")))))))</f>
        <v>B1</v>
      </c>
      <c r="E109" s="753" t="s">
        <v>427</v>
      </c>
      <c r="F109" s="754"/>
    </row>
    <row r="110" spans="1:6" ht="30" customHeight="1">
      <c r="A110" s="327">
        <v>2</v>
      </c>
      <c r="B110" s="321" t="s">
        <v>6</v>
      </c>
      <c r="C110" s="329">
        <v>14</v>
      </c>
      <c r="D110" s="328" t="str">
        <f>IF(C110&gt;=18,"A1",IF(C110&gt;=16,"A2",IF(C110&gt;=14,"B1",IF(C110&gt;=12,"B2",IF(C110&gt;=10,"C1",IF(C110&gt;=8,"C2",IF(C110&gt;=6.5,"D","E")))))))</f>
        <v>B1</v>
      </c>
      <c r="E110" s="755"/>
      <c r="F110" s="756"/>
    </row>
    <row r="111" spans="1:6" ht="30" customHeight="1">
      <c r="A111" s="327">
        <v>3</v>
      </c>
      <c r="B111" s="321" t="s">
        <v>7</v>
      </c>
      <c r="C111" s="329">
        <v>17.5</v>
      </c>
      <c r="D111" s="328" t="str">
        <f>IF(C111&gt;=18,"A1",IF(C111&gt;=16,"A2",IF(C111&gt;=14,"B1",IF(C111&gt;=12,"B2",IF(C111&gt;=10,"C1",IF(C111&gt;=8,"C2",IF(C111&gt;=6.5,"D","E")))))))</f>
        <v>A2</v>
      </c>
      <c r="E111" s="755"/>
      <c r="F111" s="756"/>
    </row>
    <row r="112" spans="1:6" ht="30" customHeight="1">
      <c r="A112" s="327">
        <v>4</v>
      </c>
      <c r="B112" s="321" t="s">
        <v>8</v>
      </c>
      <c r="C112" s="329">
        <v>18.5</v>
      </c>
      <c r="D112" s="328" t="str">
        <f>IF(C112&gt;=18,"A1",IF(C112&gt;=16,"A2",IF(C112&gt;=14,"B1",IF(C112&gt;=12,"B2",IF(C112&gt;=10,"C1",IF(C112&gt;=8,"C2",IF(C112&gt;=6.5,"D","E")))))))</f>
        <v>A1</v>
      </c>
      <c r="E112" s="755"/>
      <c r="F112" s="756"/>
    </row>
    <row r="113" spans="1:6" ht="30" customHeight="1">
      <c r="A113" s="327">
        <v>5</v>
      </c>
      <c r="B113" s="321" t="s">
        <v>9</v>
      </c>
      <c r="C113" s="329">
        <v>16</v>
      </c>
      <c r="D113" s="328" t="str">
        <f>IF(C113&gt;=18,"A1",IF(C113&gt;=16,"A2",IF(C113&gt;=14,"B1",IF(C113&gt;=12,"B2",IF(C113&gt;=10,"C1",IF(C113&gt;=8,"C2",IF(C113&gt;=6.5,"D","E")))))))</f>
        <v>A2</v>
      </c>
      <c r="E113" s="755"/>
      <c r="F113" s="756"/>
    </row>
    <row r="114" spans="1:6" ht="30" customHeight="1">
      <c r="A114" s="320"/>
      <c r="B114" s="328" t="s">
        <v>10</v>
      </c>
      <c r="C114" s="329">
        <f>C109+C110+C111+C112+C113</f>
        <v>81</v>
      </c>
      <c r="D114" s="328" t="str">
        <f>IF(C114&gt;=91,"A1",IF(C114&gt;=81,"A2",IF(C114&gt;=71,"B1",IF(C114&gt;=61,"B2",IF(C114&gt;=51,"C1",IF(C114&gt;=41,"C2",IF(C114&gt;=33,"D","E")))))))</f>
        <v>A2</v>
      </c>
      <c r="E114" s="755"/>
      <c r="F114" s="756"/>
    </row>
    <row r="115" spans="1:6" ht="30" customHeight="1">
      <c r="A115" s="320"/>
      <c r="B115" s="321"/>
      <c r="C115" s="328">
        <f>(C114/100)*100</f>
        <v>81</v>
      </c>
      <c r="D115" s="321"/>
      <c r="E115" s="757"/>
      <c r="F115" s="758"/>
    </row>
    <row r="116" spans="1:6" ht="30" customHeight="1">
      <c r="A116" s="738" t="s">
        <v>426</v>
      </c>
      <c r="B116" s="740" t="s">
        <v>59</v>
      </c>
      <c r="C116" s="741"/>
      <c r="D116" s="740" t="s">
        <v>60</v>
      </c>
      <c r="E116" s="744"/>
      <c r="F116" s="741"/>
    </row>
    <row r="117" spans="1:6" ht="30" customHeight="1">
      <c r="A117" s="739"/>
      <c r="B117" s="742"/>
      <c r="C117" s="743"/>
      <c r="D117" s="742"/>
      <c r="E117" s="745"/>
      <c r="F117" s="743"/>
    </row>
    <row r="119" spans="1:6" ht="30" customHeight="1">
      <c r="A119" s="318"/>
      <c r="B119" s="759" t="s">
        <v>0</v>
      </c>
      <c r="C119" s="736"/>
      <c r="D119" s="736"/>
      <c r="E119" s="736"/>
      <c r="F119" s="760"/>
    </row>
    <row r="120" spans="1:6" ht="30" customHeight="1">
      <c r="A120" s="320"/>
      <c r="B120" s="759" t="s">
        <v>42</v>
      </c>
      <c r="C120" s="736"/>
      <c r="D120" s="736"/>
      <c r="E120" s="736"/>
      <c r="F120" s="760"/>
    </row>
    <row r="121" spans="1:6" ht="30" customHeight="1">
      <c r="A121" s="320"/>
      <c r="B121" s="759" t="s">
        <v>43</v>
      </c>
      <c r="C121" s="736"/>
      <c r="D121" s="736"/>
      <c r="E121" s="736"/>
      <c r="F121" s="760"/>
    </row>
    <row r="122" spans="1:6" ht="30" customHeight="1">
      <c r="A122" s="320"/>
      <c r="B122" s="761" t="s">
        <v>44</v>
      </c>
      <c r="C122" s="762"/>
      <c r="D122" s="762"/>
      <c r="E122" s="762"/>
      <c r="F122" s="763"/>
    </row>
    <row r="123" spans="1:6" ht="30" customHeight="1">
      <c r="A123" s="320"/>
      <c r="B123" s="759" t="s">
        <v>425</v>
      </c>
      <c r="C123" s="736"/>
      <c r="D123" s="736"/>
      <c r="E123" s="736"/>
      <c r="F123" s="760"/>
    </row>
    <row r="124" spans="1:6" ht="30" customHeight="1">
      <c r="A124" s="759" t="s">
        <v>46</v>
      </c>
      <c r="B124" s="736"/>
      <c r="C124" s="736"/>
      <c r="D124" s="736"/>
      <c r="E124" s="736"/>
      <c r="F124" s="760"/>
    </row>
    <row r="125" spans="1:6" ht="30" customHeight="1">
      <c r="A125" s="320" t="s">
        <v>47</v>
      </c>
      <c r="B125" s="770">
        <v>1</v>
      </c>
      <c r="C125" s="771"/>
      <c r="D125" s="321" t="s">
        <v>48</v>
      </c>
      <c r="E125" s="772">
        <v>6</v>
      </c>
      <c r="F125" s="773"/>
    </row>
    <row r="126" spans="1:6" ht="30" customHeight="1">
      <c r="A126" s="320" t="s">
        <v>4</v>
      </c>
      <c r="B126" s="333" t="s">
        <v>18</v>
      </c>
      <c r="C126" s="323"/>
      <c r="D126" s="321"/>
      <c r="E126" s="324"/>
      <c r="F126" s="323"/>
    </row>
    <row r="127" spans="1:6" ht="30" customHeight="1">
      <c r="A127" s="325" t="s">
        <v>49</v>
      </c>
      <c r="B127" s="333" t="s">
        <v>159</v>
      </c>
      <c r="C127" s="323"/>
      <c r="D127" s="321"/>
      <c r="E127" s="324"/>
      <c r="F127" s="323"/>
    </row>
    <row r="128" spans="1:6" ht="30" customHeight="1">
      <c r="A128" s="319" t="s">
        <v>51</v>
      </c>
      <c r="B128" s="774" t="s">
        <v>160</v>
      </c>
      <c r="C128" s="775"/>
      <c r="D128" s="326" t="s">
        <v>53</v>
      </c>
      <c r="E128" s="772">
        <v>1282</v>
      </c>
      <c r="F128" s="773"/>
    </row>
    <row r="129" spans="1:6" ht="30" customHeight="1">
      <c r="A129" s="327" t="s">
        <v>54</v>
      </c>
      <c r="B129" s="328" t="s">
        <v>55</v>
      </c>
      <c r="C129" s="328" t="s">
        <v>56</v>
      </c>
      <c r="D129" s="328" t="s">
        <v>12</v>
      </c>
      <c r="E129" s="751" t="s">
        <v>57</v>
      </c>
      <c r="F129" s="752"/>
    </row>
    <row r="130" spans="1:6" ht="30" customHeight="1">
      <c r="A130" s="327">
        <v>1</v>
      </c>
      <c r="B130" s="321" t="s">
        <v>5</v>
      </c>
      <c r="C130" s="329">
        <v>8</v>
      </c>
      <c r="D130" s="328" t="str">
        <f>IF(C130&gt;=18,"A1",IF(C130&gt;=16,"A2",IF(C130&gt;=14,"B1",IF(C130&gt;=12,"B2",IF(C130&gt;=10,"C1",IF(C130&gt;=8,"C2",IF(C130&gt;=6.5,"D","E")))))))</f>
        <v>C2</v>
      </c>
      <c r="E130" s="753" t="s">
        <v>428</v>
      </c>
      <c r="F130" s="754"/>
    </row>
    <row r="131" spans="1:6" ht="30" customHeight="1">
      <c r="A131" s="327">
        <v>2</v>
      </c>
      <c r="B131" s="321" t="s">
        <v>6</v>
      </c>
      <c r="C131" s="329">
        <v>13.5</v>
      </c>
      <c r="D131" s="328" t="str">
        <f>IF(C131&gt;=18,"A1",IF(C131&gt;=16,"A2",IF(C131&gt;=14,"B1",IF(C131&gt;=12,"B2",IF(C131&gt;=10,"C1",IF(C131&gt;=8,"C2",IF(C131&gt;=6.5,"D","E")))))))</f>
        <v>B2</v>
      </c>
      <c r="E131" s="755"/>
      <c r="F131" s="756"/>
    </row>
    <row r="132" spans="1:6" ht="30" customHeight="1">
      <c r="A132" s="327">
        <v>3</v>
      </c>
      <c r="B132" s="321" t="s">
        <v>7</v>
      </c>
      <c r="C132" s="329">
        <v>18.5</v>
      </c>
      <c r="D132" s="328" t="str">
        <f>IF(C132&gt;=18,"A1",IF(C132&gt;=16,"A2",IF(C132&gt;=14,"B1",IF(C132&gt;=12,"B2",IF(C132&gt;=10,"C1",IF(C132&gt;=8,"C2",IF(C132&gt;=6.5,"D","E")))))))</f>
        <v>A1</v>
      </c>
      <c r="E132" s="755"/>
      <c r="F132" s="756"/>
    </row>
    <row r="133" spans="1:6" ht="30" customHeight="1">
      <c r="A133" s="327">
        <v>4</v>
      </c>
      <c r="B133" s="321" t="s">
        <v>8</v>
      </c>
      <c r="C133" s="329">
        <v>15</v>
      </c>
      <c r="D133" s="328" t="str">
        <f>IF(C133&gt;=18,"A1",IF(C133&gt;=16,"A2",IF(C133&gt;=14,"B1",IF(C133&gt;=12,"B2",IF(C133&gt;=10,"C1",IF(C133&gt;=8,"C2",IF(C133&gt;=6.5,"D","E")))))))</f>
        <v>B1</v>
      </c>
      <c r="E133" s="755"/>
      <c r="F133" s="756"/>
    </row>
    <row r="134" spans="1:6" ht="30" customHeight="1">
      <c r="A134" s="327">
        <v>5</v>
      </c>
      <c r="B134" s="321" t="s">
        <v>9</v>
      </c>
      <c r="C134" s="329">
        <v>9.5</v>
      </c>
      <c r="D134" s="328" t="str">
        <f>IF(C134&gt;=18,"A1",IF(C134&gt;=16,"A2",IF(C134&gt;=14,"B1",IF(C134&gt;=12,"B2",IF(C134&gt;=10,"C1",IF(C134&gt;=8,"C2",IF(C134&gt;=6.5,"D","E")))))))</f>
        <v>C2</v>
      </c>
      <c r="E134" s="755"/>
      <c r="F134" s="756"/>
    </row>
    <row r="135" spans="1:6" ht="30" customHeight="1">
      <c r="A135" s="320"/>
      <c r="B135" s="328" t="s">
        <v>10</v>
      </c>
      <c r="C135" s="329">
        <f>C130+C131+C132+C133+C134</f>
        <v>64.5</v>
      </c>
      <c r="D135" s="328" t="str">
        <f>IF(C135&gt;=91,"A1",IF(C135&gt;=81,"A2",IF(C135&gt;=71,"B1",IF(C135&gt;=61,"B2",IF(C135&gt;=51,"C1",IF(C135&gt;=41,"C2",IF(C135&gt;=33,"D","E")))))))</f>
        <v>B2</v>
      </c>
      <c r="E135" s="755"/>
      <c r="F135" s="756"/>
    </row>
    <row r="136" spans="1:6" ht="30" customHeight="1">
      <c r="A136" s="320"/>
      <c r="B136" s="321"/>
      <c r="C136" s="328">
        <f>(C135/100)*100</f>
        <v>64.5</v>
      </c>
      <c r="D136" s="321"/>
      <c r="E136" s="757"/>
      <c r="F136" s="758"/>
    </row>
    <row r="137" spans="1:6" ht="30" customHeight="1">
      <c r="A137" s="738" t="s">
        <v>426</v>
      </c>
      <c r="B137" s="740" t="s">
        <v>59</v>
      </c>
      <c r="C137" s="741"/>
      <c r="D137" s="740" t="s">
        <v>60</v>
      </c>
      <c r="E137" s="744"/>
      <c r="F137" s="741"/>
    </row>
    <row r="138" spans="1:6" ht="30" customHeight="1">
      <c r="A138" s="739"/>
      <c r="B138" s="742"/>
      <c r="C138" s="743"/>
      <c r="D138" s="742"/>
      <c r="E138" s="745"/>
      <c r="F138" s="743"/>
    </row>
    <row r="146" spans="1:6" ht="30" customHeight="1">
      <c r="A146" s="318"/>
      <c r="B146" s="759" t="s">
        <v>0</v>
      </c>
      <c r="C146" s="736"/>
      <c r="D146" s="736"/>
      <c r="E146" s="736"/>
      <c r="F146" s="760"/>
    </row>
    <row r="147" spans="1:6" ht="30" customHeight="1">
      <c r="A147" s="320"/>
      <c r="B147" s="759" t="s">
        <v>42</v>
      </c>
      <c r="C147" s="736"/>
      <c r="D147" s="736"/>
      <c r="E147" s="736"/>
      <c r="F147" s="760"/>
    </row>
    <row r="148" spans="1:6" ht="30" customHeight="1">
      <c r="A148" s="320"/>
      <c r="B148" s="759" t="s">
        <v>43</v>
      </c>
      <c r="C148" s="736"/>
      <c r="D148" s="736"/>
      <c r="E148" s="736"/>
      <c r="F148" s="760"/>
    </row>
    <row r="149" spans="1:6" ht="30" customHeight="1">
      <c r="A149" s="320"/>
      <c r="B149" s="761" t="s">
        <v>44</v>
      </c>
      <c r="C149" s="762"/>
      <c r="D149" s="762"/>
      <c r="E149" s="762"/>
      <c r="F149" s="763"/>
    </row>
    <row r="150" spans="1:6" ht="30" customHeight="1">
      <c r="A150" s="320"/>
      <c r="B150" s="759" t="s">
        <v>425</v>
      </c>
      <c r="C150" s="736"/>
      <c r="D150" s="736"/>
      <c r="E150" s="736"/>
      <c r="F150" s="760"/>
    </row>
    <row r="151" spans="1:6" ht="30" customHeight="1">
      <c r="A151" s="759" t="s">
        <v>46</v>
      </c>
      <c r="B151" s="736"/>
      <c r="C151" s="736"/>
      <c r="D151" s="736"/>
      <c r="E151" s="736"/>
      <c r="F151" s="760"/>
    </row>
    <row r="152" spans="1:6" ht="30" customHeight="1">
      <c r="A152" s="320" t="s">
        <v>47</v>
      </c>
      <c r="B152" s="770">
        <v>1</v>
      </c>
      <c r="C152" s="771"/>
      <c r="D152" s="321" t="s">
        <v>48</v>
      </c>
      <c r="E152" s="772">
        <v>7</v>
      </c>
      <c r="F152" s="773"/>
    </row>
    <row r="153" spans="1:6" ht="30" customHeight="1">
      <c r="A153" s="320" t="s">
        <v>4</v>
      </c>
      <c r="B153" s="333" t="s">
        <v>19</v>
      </c>
      <c r="C153" s="332"/>
      <c r="D153" s="321"/>
      <c r="E153" s="324"/>
      <c r="F153" s="323"/>
    </row>
    <row r="154" spans="1:6" ht="30" customHeight="1">
      <c r="A154" s="325" t="s">
        <v>49</v>
      </c>
      <c r="B154" s="333" t="s">
        <v>163</v>
      </c>
      <c r="C154" s="323"/>
      <c r="D154" s="321"/>
      <c r="E154" s="324"/>
      <c r="F154" s="323"/>
    </row>
    <row r="155" spans="1:6" ht="30" customHeight="1">
      <c r="A155" s="319" t="s">
        <v>51</v>
      </c>
      <c r="B155" s="774" t="s">
        <v>164</v>
      </c>
      <c r="C155" s="775"/>
      <c r="D155" s="326" t="s">
        <v>53</v>
      </c>
      <c r="E155" s="772">
        <v>1459</v>
      </c>
      <c r="F155" s="773"/>
    </row>
    <row r="156" spans="1:6" ht="30" customHeight="1">
      <c r="A156" s="327" t="s">
        <v>54</v>
      </c>
      <c r="B156" s="328" t="s">
        <v>55</v>
      </c>
      <c r="C156" s="328" t="s">
        <v>56</v>
      </c>
      <c r="D156" s="328" t="s">
        <v>12</v>
      </c>
      <c r="E156" s="751" t="s">
        <v>57</v>
      </c>
      <c r="F156" s="752"/>
    </row>
    <row r="157" spans="1:6" ht="30" customHeight="1">
      <c r="A157" s="327">
        <v>1</v>
      </c>
      <c r="B157" s="321" t="s">
        <v>5</v>
      </c>
      <c r="C157" s="329">
        <v>19</v>
      </c>
      <c r="D157" s="328" t="str">
        <f>IF(C157&gt;=18,"A1",IF(C157&gt;=16,"A2",IF(C157&gt;=14,"B1",IF(C157&gt;=12,"B2",IF(C157&gt;=10,"C1",IF(C157&gt;=8,"C2",IF(C157&gt;=6.5,"D","E")))))))</f>
        <v>A1</v>
      </c>
      <c r="E157" s="753" t="s">
        <v>404</v>
      </c>
      <c r="F157" s="754"/>
    </row>
    <row r="158" spans="1:6" ht="30" customHeight="1">
      <c r="A158" s="327">
        <v>2</v>
      </c>
      <c r="B158" s="321" t="s">
        <v>6</v>
      </c>
      <c r="C158" s="329">
        <v>15</v>
      </c>
      <c r="D158" s="328" t="str">
        <f>IF(C158&gt;=18,"A1",IF(C158&gt;=16,"A2",IF(C158&gt;=14,"B1",IF(C158&gt;=12,"B2",IF(C158&gt;=10,"C1",IF(C158&gt;=8,"C2",IF(C158&gt;=6.5,"D","E")))))))</f>
        <v>B1</v>
      </c>
      <c r="E158" s="755"/>
      <c r="F158" s="756"/>
    </row>
    <row r="159" spans="1:6" ht="30" customHeight="1">
      <c r="A159" s="327">
        <v>3</v>
      </c>
      <c r="B159" s="321" t="s">
        <v>7</v>
      </c>
      <c r="C159" s="329">
        <v>19</v>
      </c>
      <c r="D159" s="328" t="str">
        <f>IF(C159&gt;=18,"A1",IF(C159&gt;=16,"A2",IF(C159&gt;=14,"B1",IF(C159&gt;=12,"B2",IF(C159&gt;=10,"C1",IF(C159&gt;=8,"C2",IF(C159&gt;=6.5,"D","E")))))))</f>
        <v>A1</v>
      </c>
      <c r="E159" s="755"/>
      <c r="F159" s="756"/>
    </row>
    <row r="160" spans="1:6" ht="30" customHeight="1">
      <c r="A160" s="327">
        <v>4</v>
      </c>
      <c r="B160" s="321" t="s">
        <v>8</v>
      </c>
      <c r="C160" s="329">
        <v>17.5</v>
      </c>
      <c r="D160" s="328" t="str">
        <f>IF(C160&gt;=18,"A1",IF(C160&gt;=16,"A2",IF(C160&gt;=14,"B1",IF(C160&gt;=12,"B2",IF(C160&gt;=10,"C1",IF(C160&gt;=8,"C2",IF(C160&gt;=6.5,"D","E")))))))</f>
        <v>A2</v>
      </c>
      <c r="E160" s="755"/>
      <c r="F160" s="756"/>
    </row>
    <row r="161" spans="1:6" ht="30" customHeight="1">
      <c r="A161" s="327">
        <v>5</v>
      </c>
      <c r="B161" s="321" t="s">
        <v>9</v>
      </c>
      <c r="C161" s="329">
        <v>19</v>
      </c>
      <c r="D161" s="328" t="str">
        <f>IF(C161&gt;=18,"A1",IF(C161&gt;=16,"A2",IF(C161&gt;=14,"B1",IF(C161&gt;=12,"B2",IF(C161&gt;=10,"C1",IF(C161&gt;=8,"C2",IF(C161&gt;=6.5,"D","E")))))))</f>
        <v>A1</v>
      </c>
      <c r="E161" s="755"/>
      <c r="F161" s="756"/>
    </row>
    <row r="162" spans="1:6" ht="30" customHeight="1">
      <c r="A162" s="320"/>
      <c r="B162" s="328" t="s">
        <v>10</v>
      </c>
      <c r="C162" s="329">
        <f>C157+C158+C159+C160+C161</f>
        <v>89.5</v>
      </c>
      <c r="D162" s="328" t="str">
        <f>IF(C162&gt;=91,"A1",IF(C162&gt;=81,"A2",IF(C162&gt;=71,"B1",IF(C162&gt;=61,"B2",IF(C162&gt;=51,"C1",IF(C162&gt;=41,"C2",IF(C162&gt;=33,"D","E")))))))</f>
        <v>A2</v>
      </c>
      <c r="E162" s="755"/>
      <c r="F162" s="756"/>
    </row>
    <row r="163" spans="1:6" ht="30" customHeight="1">
      <c r="A163" s="320"/>
      <c r="B163" s="321"/>
      <c r="C163" s="328">
        <f>(C162/100)*100</f>
        <v>89.5</v>
      </c>
      <c r="D163" s="321"/>
      <c r="E163" s="757"/>
      <c r="F163" s="758"/>
    </row>
    <row r="164" spans="1:6" ht="30" customHeight="1">
      <c r="A164" s="738" t="s">
        <v>426</v>
      </c>
      <c r="B164" s="740" t="s">
        <v>59</v>
      </c>
      <c r="C164" s="741"/>
      <c r="D164" s="740" t="s">
        <v>60</v>
      </c>
      <c r="E164" s="744"/>
      <c r="F164" s="741"/>
    </row>
    <row r="165" spans="1:6" ht="30" customHeight="1">
      <c r="A165" s="739"/>
      <c r="B165" s="742"/>
      <c r="C165" s="743"/>
      <c r="D165" s="742"/>
      <c r="E165" s="745"/>
      <c r="F165" s="743"/>
    </row>
    <row r="169" spans="1:6" ht="30" customHeight="1">
      <c r="A169" s="318"/>
      <c r="B169" s="759" t="s">
        <v>0</v>
      </c>
      <c r="C169" s="736"/>
      <c r="D169" s="736"/>
      <c r="E169" s="736"/>
      <c r="F169" s="760"/>
    </row>
    <row r="170" spans="1:6" ht="30" customHeight="1">
      <c r="A170" s="320"/>
      <c r="B170" s="759" t="s">
        <v>42</v>
      </c>
      <c r="C170" s="736"/>
      <c r="D170" s="736"/>
      <c r="E170" s="736"/>
      <c r="F170" s="760"/>
    </row>
    <row r="171" spans="1:6" ht="30" customHeight="1">
      <c r="A171" s="320"/>
      <c r="B171" s="759" t="s">
        <v>43</v>
      </c>
      <c r="C171" s="736"/>
      <c r="D171" s="736"/>
      <c r="E171" s="736"/>
      <c r="F171" s="760"/>
    </row>
    <row r="172" spans="1:6" ht="30" customHeight="1">
      <c r="A172" s="320"/>
      <c r="B172" s="761" t="s">
        <v>44</v>
      </c>
      <c r="C172" s="762"/>
      <c r="D172" s="762"/>
      <c r="E172" s="762"/>
      <c r="F172" s="763"/>
    </row>
    <row r="173" spans="1:6" ht="30" customHeight="1">
      <c r="A173" s="320"/>
      <c r="B173" s="759" t="s">
        <v>425</v>
      </c>
      <c r="C173" s="736"/>
      <c r="D173" s="736"/>
      <c r="E173" s="736"/>
      <c r="F173" s="760"/>
    </row>
    <row r="174" spans="1:6" ht="30" customHeight="1">
      <c r="A174" s="759" t="s">
        <v>46</v>
      </c>
      <c r="B174" s="736"/>
      <c r="C174" s="736"/>
      <c r="D174" s="736"/>
      <c r="E174" s="736"/>
      <c r="F174" s="760"/>
    </row>
    <row r="175" spans="1:6" ht="30" customHeight="1">
      <c r="A175" s="320" t="s">
        <v>47</v>
      </c>
      <c r="B175" s="770">
        <v>1</v>
      </c>
      <c r="C175" s="771"/>
      <c r="D175" s="321" t="s">
        <v>48</v>
      </c>
      <c r="E175" s="772">
        <v>8</v>
      </c>
      <c r="F175" s="773"/>
    </row>
    <row r="176" spans="1:6" ht="30" customHeight="1">
      <c r="A176" s="320" t="s">
        <v>4</v>
      </c>
      <c r="B176" s="333" t="s">
        <v>20</v>
      </c>
      <c r="C176" s="332"/>
      <c r="D176" s="321"/>
      <c r="E176" s="324"/>
      <c r="F176" s="323"/>
    </row>
    <row r="177" spans="1:6" ht="30" customHeight="1">
      <c r="A177" s="325" t="s">
        <v>49</v>
      </c>
      <c r="B177" s="333" t="s">
        <v>167</v>
      </c>
      <c r="C177" s="323"/>
      <c r="D177" s="321"/>
      <c r="E177" s="324"/>
      <c r="F177" s="323"/>
    </row>
    <row r="178" spans="1:6" ht="30" customHeight="1">
      <c r="A178" s="319" t="s">
        <v>51</v>
      </c>
      <c r="B178" s="774" t="s">
        <v>168</v>
      </c>
      <c r="C178" s="775"/>
      <c r="D178" s="326" t="s">
        <v>53</v>
      </c>
      <c r="E178" s="772">
        <v>1521</v>
      </c>
      <c r="F178" s="773"/>
    </row>
    <row r="179" spans="1:6" ht="30" customHeight="1">
      <c r="A179" s="327" t="s">
        <v>54</v>
      </c>
      <c r="B179" s="328" t="s">
        <v>55</v>
      </c>
      <c r="C179" s="328" t="s">
        <v>56</v>
      </c>
      <c r="D179" s="328" t="s">
        <v>12</v>
      </c>
      <c r="E179" s="751" t="s">
        <v>57</v>
      </c>
      <c r="F179" s="752"/>
    </row>
    <row r="180" spans="1:6" ht="30" customHeight="1">
      <c r="A180" s="327">
        <v>1</v>
      </c>
      <c r="B180" s="321" t="s">
        <v>5</v>
      </c>
      <c r="C180" s="329">
        <v>20</v>
      </c>
      <c r="D180" s="328" t="str">
        <f>IF(C180&gt;=18,"A1",IF(C180&gt;=16,"A2",IF(C180&gt;=14,"B1",IF(C180&gt;=12,"B2",IF(C180&gt;=10,"C1",IF(C180&gt;=8,"C2",IF(C180&gt;=6.5,"D","E")))))))</f>
        <v>A1</v>
      </c>
      <c r="E180" s="753" t="s">
        <v>404</v>
      </c>
      <c r="F180" s="754"/>
    </row>
    <row r="181" spans="1:6" ht="30" customHeight="1">
      <c r="A181" s="327">
        <v>2</v>
      </c>
      <c r="B181" s="321" t="s">
        <v>6</v>
      </c>
      <c r="C181" s="329">
        <v>15</v>
      </c>
      <c r="D181" s="328" t="str">
        <f>IF(C181&gt;=18,"A1",IF(C181&gt;=16,"A2",IF(C181&gt;=14,"B1",IF(C181&gt;=12,"B2",IF(C181&gt;=10,"C1",IF(C181&gt;=8,"C2",IF(C181&gt;=6.5,"D","E")))))))</f>
        <v>B1</v>
      </c>
      <c r="E181" s="755"/>
      <c r="F181" s="756"/>
    </row>
    <row r="182" spans="1:6" ht="30" customHeight="1">
      <c r="A182" s="327">
        <v>3</v>
      </c>
      <c r="B182" s="321" t="s">
        <v>7</v>
      </c>
      <c r="C182" s="329">
        <v>18.5</v>
      </c>
      <c r="D182" s="328" t="str">
        <f>IF(C182&gt;=18,"A1",IF(C182&gt;=16,"A2",IF(C182&gt;=14,"B1",IF(C182&gt;=12,"B2",IF(C182&gt;=10,"C1",IF(C182&gt;=8,"C2",IF(C182&gt;=6.5,"D","E")))))))</f>
        <v>A1</v>
      </c>
      <c r="E182" s="755"/>
      <c r="F182" s="756"/>
    </row>
    <row r="183" spans="1:6" ht="30" customHeight="1">
      <c r="A183" s="327">
        <v>4</v>
      </c>
      <c r="B183" s="321" t="s">
        <v>8</v>
      </c>
      <c r="C183" s="329">
        <v>20</v>
      </c>
      <c r="D183" s="328" t="str">
        <f>IF(C183&gt;=18,"A1",IF(C183&gt;=16,"A2",IF(C183&gt;=14,"B1",IF(C183&gt;=12,"B2",IF(C183&gt;=10,"C1",IF(C183&gt;=8,"C2",IF(C183&gt;=6.5,"D","E")))))))</f>
        <v>A1</v>
      </c>
      <c r="E183" s="755"/>
      <c r="F183" s="756"/>
    </row>
    <row r="184" spans="1:6" ht="30" customHeight="1">
      <c r="A184" s="327">
        <v>5</v>
      </c>
      <c r="B184" s="321" t="s">
        <v>9</v>
      </c>
      <c r="C184" s="329">
        <v>16.5</v>
      </c>
      <c r="D184" s="328" t="str">
        <f>IF(C184&gt;=18,"A1",IF(C184&gt;=16,"A2",IF(C184&gt;=14,"B1",IF(C184&gt;=12,"B2",IF(C184&gt;=10,"C1",IF(C184&gt;=8,"C2",IF(C184&gt;=6.5,"D","E")))))))</f>
        <v>A2</v>
      </c>
      <c r="E184" s="755"/>
      <c r="F184" s="756"/>
    </row>
    <row r="185" spans="1:6" ht="30" customHeight="1">
      <c r="A185" s="320"/>
      <c r="B185" s="328" t="s">
        <v>10</v>
      </c>
      <c r="C185" s="329">
        <f>C180+C181+C182+C183+C184</f>
        <v>90</v>
      </c>
      <c r="D185" s="328" t="str">
        <f>IF(C185&gt;=91,"A1",IF(C185&gt;=81,"A2",IF(C185&gt;=71,"B1",IF(C185&gt;=61,"B2",IF(C185&gt;=51,"C1",IF(C185&gt;=41,"C2",IF(C185&gt;=33,"D","E")))))))</f>
        <v>A2</v>
      </c>
      <c r="E185" s="755"/>
      <c r="F185" s="756"/>
    </row>
    <row r="186" spans="1:6" ht="30" customHeight="1">
      <c r="A186" s="320"/>
      <c r="B186" s="321"/>
      <c r="C186" s="328">
        <f>(C185/100)*100</f>
        <v>90</v>
      </c>
      <c r="D186" s="321"/>
      <c r="E186" s="757"/>
      <c r="F186" s="758"/>
    </row>
    <row r="187" spans="1:6" ht="30" customHeight="1">
      <c r="A187" s="738" t="s">
        <v>426</v>
      </c>
      <c r="B187" s="740" t="s">
        <v>59</v>
      </c>
      <c r="C187" s="741"/>
      <c r="D187" s="740" t="s">
        <v>60</v>
      </c>
      <c r="E187" s="744"/>
      <c r="F187" s="741"/>
    </row>
    <row r="188" spans="1:6" ht="30" customHeight="1">
      <c r="A188" s="739"/>
      <c r="B188" s="742"/>
      <c r="C188" s="743"/>
      <c r="D188" s="742"/>
      <c r="E188" s="745"/>
      <c r="F188" s="743"/>
    </row>
    <row r="194" spans="1:6" ht="30" customHeight="1">
      <c r="A194" s="318"/>
      <c r="B194" s="759" t="s">
        <v>0</v>
      </c>
      <c r="C194" s="736"/>
      <c r="D194" s="736"/>
      <c r="E194" s="736"/>
      <c r="F194" s="760"/>
    </row>
    <row r="195" spans="1:6" ht="30" customHeight="1">
      <c r="A195" s="320"/>
      <c r="B195" s="759" t="s">
        <v>42</v>
      </c>
      <c r="C195" s="736"/>
      <c r="D195" s="736"/>
      <c r="E195" s="736"/>
      <c r="F195" s="760"/>
    </row>
    <row r="196" spans="1:6" ht="30" customHeight="1">
      <c r="A196" s="320"/>
      <c r="B196" s="759" t="s">
        <v>43</v>
      </c>
      <c r="C196" s="736"/>
      <c r="D196" s="736"/>
      <c r="E196" s="736"/>
      <c r="F196" s="760"/>
    </row>
    <row r="197" spans="1:6" ht="30" customHeight="1">
      <c r="A197" s="320"/>
      <c r="B197" s="761" t="s">
        <v>44</v>
      </c>
      <c r="C197" s="762"/>
      <c r="D197" s="762"/>
      <c r="E197" s="762"/>
      <c r="F197" s="763"/>
    </row>
    <row r="198" spans="1:6" ht="30" customHeight="1">
      <c r="A198" s="320"/>
      <c r="B198" s="759" t="s">
        <v>425</v>
      </c>
      <c r="C198" s="736"/>
      <c r="D198" s="736"/>
      <c r="E198" s="736"/>
      <c r="F198" s="760"/>
    </row>
    <row r="199" spans="1:6" ht="30" customHeight="1">
      <c r="A199" s="759" t="s">
        <v>46</v>
      </c>
      <c r="B199" s="736"/>
      <c r="C199" s="736"/>
      <c r="D199" s="736"/>
      <c r="E199" s="736"/>
      <c r="F199" s="760"/>
    </row>
    <row r="200" spans="1:6" ht="30" customHeight="1">
      <c r="A200" s="320" t="s">
        <v>47</v>
      </c>
      <c r="B200" s="770">
        <v>1</v>
      </c>
      <c r="C200" s="771"/>
      <c r="D200" s="321" t="s">
        <v>48</v>
      </c>
      <c r="E200" s="772">
        <v>9</v>
      </c>
      <c r="F200" s="773"/>
    </row>
    <row r="201" spans="1:6" ht="30" customHeight="1">
      <c r="A201" s="320" t="s">
        <v>4</v>
      </c>
      <c r="B201" s="333" t="s">
        <v>21</v>
      </c>
      <c r="C201" s="332"/>
      <c r="D201" s="321"/>
      <c r="E201" s="324"/>
      <c r="F201" s="323"/>
    </row>
    <row r="202" spans="1:6" ht="30" customHeight="1">
      <c r="A202" s="325" t="s">
        <v>49</v>
      </c>
      <c r="B202" s="333" t="s">
        <v>171</v>
      </c>
      <c r="C202" s="323"/>
      <c r="D202" s="321"/>
      <c r="E202" s="324"/>
      <c r="F202" s="323"/>
    </row>
    <row r="203" spans="1:6" ht="30" customHeight="1">
      <c r="A203" s="319" t="s">
        <v>51</v>
      </c>
      <c r="B203" s="774" t="s">
        <v>172</v>
      </c>
      <c r="C203" s="775"/>
      <c r="D203" s="326" t="s">
        <v>53</v>
      </c>
      <c r="E203" s="772">
        <v>1276</v>
      </c>
      <c r="F203" s="773"/>
    </row>
    <row r="204" spans="1:6" ht="30" customHeight="1">
      <c r="A204" s="327" t="s">
        <v>54</v>
      </c>
      <c r="B204" s="328" t="s">
        <v>55</v>
      </c>
      <c r="C204" s="328" t="s">
        <v>56</v>
      </c>
      <c r="D204" s="328" t="s">
        <v>12</v>
      </c>
      <c r="E204" s="751" t="s">
        <v>57</v>
      </c>
      <c r="F204" s="752"/>
    </row>
    <row r="205" spans="1:6" ht="30" customHeight="1">
      <c r="A205" s="327">
        <v>1</v>
      </c>
      <c r="B205" s="321" t="s">
        <v>5</v>
      </c>
      <c r="C205" s="329">
        <v>11</v>
      </c>
      <c r="D205" s="328" t="str">
        <f>IF(C205&gt;=18,"A1",IF(C205&gt;=16,"A2",IF(C205&gt;=14,"B1",IF(C205&gt;=12,"B2",IF(C205&gt;=10,"C1",IF(C205&gt;=8,"C2",IF(C205&gt;=6.5,"D","E")))))))</f>
        <v>C1</v>
      </c>
      <c r="E205" s="753" t="s">
        <v>429</v>
      </c>
      <c r="F205" s="754"/>
    </row>
    <row r="206" spans="1:6" ht="30" customHeight="1">
      <c r="A206" s="327">
        <v>2</v>
      </c>
      <c r="B206" s="321" t="s">
        <v>6</v>
      </c>
      <c r="C206" s="329">
        <v>7</v>
      </c>
      <c r="D206" s="328" t="str">
        <f>IF(C206&gt;=18,"A1",IF(C206&gt;=16,"A2",IF(C206&gt;=14,"B1",IF(C206&gt;=12,"B2",IF(C206&gt;=10,"C1",IF(C206&gt;=8,"C2",IF(C206&gt;=6.5,"D","E")))))))</f>
        <v>D</v>
      </c>
      <c r="E206" s="755"/>
      <c r="F206" s="756"/>
    </row>
    <row r="207" spans="1:6" ht="30" customHeight="1">
      <c r="A207" s="327">
        <v>3</v>
      </c>
      <c r="B207" s="321" t="s">
        <v>7</v>
      </c>
      <c r="C207" s="329">
        <v>18</v>
      </c>
      <c r="D207" s="328" t="str">
        <f>IF(C207&gt;=18,"A1",IF(C207&gt;=16,"A2",IF(C207&gt;=14,"B1",IF(C207&gt;=12,"B2",IF(C207&gt;=10,"C1",IF(C207&gt;=8,"C2",IF(C207&gt;=6.5,"D","E")))))))</f>
        <v>A1</v>
      </c>
      <c r="E207" s="755"/>
      <c r="F207" s="756"/>
    </row>
    <row r="208" spans="1:6" ht="30" customHeight="1">
      <c r="A208" s="327">
        <v>4</v>
      </c>
      <c r="B208" s="321" t="s">
        <v>8</v>
      </c>
      <c r="C208" s="329"/>
      <c r="D208" s="328"/>
      <c r="E208" s="755"/>
      <c r="F208" s="756"/>
    </row>
    <row r="209" spans="1:6" ht="30" customHeight="1">
      <c r="A209" s="327">
        <v>5</v>
      </c>
      <c r="B209" s="321" t="s">
        <v>9</v>
      </c>
      <c r="C209" s="329">
        <v>8.5</v>
      </c>
      <c r="D209" s="328" t="str">
        <f>IF(C209&gt;=18,"A1",IF(C209&gt;=16,"A2",IF(C209&gt;=14,"B1",IF(C209&gt;=12,"B2",IF(C209&gt;=10,"C1",IF(C209&gt;=8,"C2",IF(C209&gt;=6.5,"D","E")))))))</f>
        <v>C2</v>
      </c>
      <c r="E209" s="755"/>
      <c r="F209" s="756"/>
    </row>
    <row r="210" spans="1:6" ht="30" customHeight="1">
      <c r="A210" s="320"/>
      <c r="B210" s="328" t="s">
        <v>10</v>
      </c>
      <c r="C210" s="329">
        <f>C205+C206+C207+C208+C209</f>
        <v>44.5</v>
      </c>
      <c r="D210" s="328" t="str">
        <f>IF(C210&gt;=91,"A1",IF(C210&gt;=81,"A2",IF(C210&gt;=71,"B1",IF(C210&gt;=61,"B2",IF(C210&gt;=51,"C1",IF(C210&gt;=41,"C2",IF(C210&gt;=33,"D","E")))))))</f>
        <v>C2</v>
      </c>
      <c r="E210" s="755"/>
      <c r="F210" s="756"/>
    </row>
    <row r="211" spans="1:6" ht="30" customHeight="1">
      <c r="A211" s="320"/>
      <c r="B211" s="321"/>
      <c r="C211" s="328">
        <f>(C210/100)*100</f>
        <v>44.5</v>
      </c>
      <c r="D211" s="321"/>
      <c r="E211" s="757"/>
      <c r="F211" s="758"/>
    </row>
    <row r="212" spans="1:6" ht="30" customHeight="1">
      <c r="A212" s="738" t="s">
        <v>426</v>
      </c>
      <c r="B212" s="740" t="s">
        <v>59</v>
      </c>
      <c r="C212" s="741"/>
      <c r="D212" s="740" t="s">
        <v>60</v>
      </c>
      <c r="E212" s="744"/>
      <c r="F212" s="741"/>
    </row>
    <row r="213" spans="1:6" ht="30" customHeight="1">
      <c r="A213" s="739"/>
      <c r="B213" s="742"/>
      <c r="C213" s="743"/>
      <c r="D213" s="742"/>
      <c r="E213" s="745"/>
      <c r="F213" s="743"/>
    </row>
    <row r="216" spans="1:6" ht="30" customHeight="1">
      <c r="A216" s="334"/>
      <c r="B216" s="325"/>
      <c r="C216" s="334"/>
      <c r="D216" s="334"/>
      <c r="E216" s="335"/>
      <c r="F216" s="336"/>
    </row>
    <row r="217" spans="1:6" ht="30" customHeight="1">
      <c r="A217" s="334"/>
      <c r="B217" s="325"/>
      <c r="C217" s="334"/>
      <c r="D217" s="334"/>
      <c r="E217" s="335"/>
      <c r="F217" s="336"/>
    </row>
    <row r="218" spans="1:6" ht="30" customHeight="1">
      <c r="A218" s="318"/>
      <c r="B218" s="759" t="s">
        <v>0</v>
      </c>
      <c r="C218" s="736"/>
      <c r="D218" s="736"/>
      <c r="E218" s="736"/>
      <c r="F218" s="760"/>
    </row>
    <row r="219" spans="1:6" ht="30" customHeight="1">
      <c r="A219" s="320"/>
      <c r="B219" s="759" t="s">
        <v>42</v>
      </c>
      <c r="C219" s="736"/>
      <c r="D219" s="736"/>
      <c r="E219" s="736"/>
      <c r="F219" s="760"/>
    </row>
    <row r="220" spans="1:6" ht="30" customHeight="1">
      <c r="A220" s="320"/>
      <c r="B220" s="759" t="s">
        <v>43</v>
      </c>
      <c r="C220" s="736"/>
      <c r="D220" s="736"/>
      <c r="E220" s="736"/>
      <c r="F220" s="760"/>
    </row>
    <row r="221" spans="1:6" ht="30" customHeight="1">
      <c r="A221" s="320"/>
      <c r="B221" s="761" t="s">
        <v>44</v>
      </c>
      <c r="C221" s="762"/>
      <c r="D221" s="762"/>
      <c r="E221" s="762"/>
      <c r="F221" s="763"/>
    </row>
    <row r="222" spans="1:6" ht="30" customHeight="1">
      <c r="A222" s="320"/>
      <c r="B222" s="759" t="s">
        <v>425</v>
      </c>
      <c r="C222" s="736"/>
      <c r="D222" s="736"/>
      <c r="E222" s="736"/>
      <c r="F222" s="760"/>
    </row>
    <row r="223" spans="1:6" ht="30" customHeight="1">
      <c r="A223" s="759" t="s">
        <v>46</v>
      </c>
      <c r="B223" s="736"/>
      <c r="C223" s="736"/>
      <c r="D223" s="736"/>
      <c r="E223" s="736"/>
      <c r="F223" s="760"/>
    </row>
    <row r="224" spans="1:6" ht="30" customHeight="1">
      <c r="A224" s="320" t="s">
        <v>47</v>
      </c>
      <c r="B224" s="770">
        <v>1</v>
      </c>
      <c r="C224" s="771"/>
      <c r="D224" s="321" t="s">
        <v>48</v>
      </c>
      <c r="E224" s="772">
        <v>10</v>
      </c>
      <c r="F224" s="773"/>
    </row>
    <row r="225" spans="1:6" ht="30" customHeight="1">
      <c r="A225" s="320" t="s">
        <v>4</v>
      </c>
      <c r="B225" s="333" t="s">
        <v>25</v>
      </c>
      <c r="C225" s="332"/>
      <c r="D225" s="321"/>
      <c r="E225" s="324"/>
      <c r="F225" s="323"/>
    </row>
    <row r="226" spans="1:6" ht="30" customHeight="1">
      <c r="A226" s="325" t="s">
        <v>49</v>
      </c>
      <c r="B226" s="333" t="s">
        <v>182</v>
      </c>
      <c r="C226" s="323"/>
      <c r="D226" s="321"/>
      <c r="E226" s="324"/>
      <c r="F226" s="323"/>
    </row>
    <row r="227" spans="1:6" ht="30" customHeight="1">
      <c r="A227" s="319" t="s">
        <v>51</v>
      </c>
      <c r="B227" s="774" t="s">
        <v>183</v>
      </c>
      <c r="C227" s="775"/>
      <c r="D227" s="326" t="s">
        <v>53</v>
      </c>
      <c r="E227" s="772">
        <v>1381</v>
      </c>
      <c r="F227" s="773"/>
    </row>
    <row r="228" spans="1:6" ht="30" customHeight="1">
      <c r="A228" s="327" t="s">
        <v>54</v>
      </c>
      <c r="B228" s="328" t="s">
        <v>55</v>
      </c>
      <c r="C228" s="328" t="s">
        <v>56</v>
      </c>
      <c r="D228" s="328" t="s">
        <v>12</v>
      </c>
      <c r="E228" s="751" t="s">
        <v>57</v>
      </c>
      <c r="F228" s="752"/>
    </row>
    <row r="229" spans="1:6" ht="30" customHeight="1">
      <c r="A229" s="327">
        <v>1</v>
      </c>
      <c r="B229" s="321" t="s">
        <v>5</v>
      </c>
      <c r="C229" s="329">
        <v>19.5</v>
      </c>
      <c r="D229" s="328" t="str">
        <f>IF(C229&gt;=18,"A1",IF(C229&gt;=16,"A2",IF(C229&gt;=14,"B1",IF(C229&gt;=12,"B2",IF(C229&gt;=10,"C1",IF(C229&gt;=8,"C2",IF(C229&gt;=6.5,"D","E")))))))</f>
        <v>A1</v>
      </c>
      <c r="E229" s="753" t="s">
        <v>409</v>
      </c>
      <c r="F229" s="754"/>
    </row>
    <row r="230" spans="1:6" ht="30" customHeight="1">
      <c r="A230" s="327">
        <v>2</v>
      </c>
      <c r="B230" s="321" t="s">
        <v>6</v>
      </c>
      <c r="C230" s="329">
        <v>16</v>
      </c>
      <c r="D230" s="328" t="str">
        <f>IF(C230&gt;=18,"A1",IF(C230&gt;=16,"A2",IF(C230&gt;=14,"B1",IF(C230&gt;=12,"B2",IF(C230&gt;=10,"C1",IF(C230&gt;=8,"C2",IF(C230&gt;=6.5,"D","E")))))))</f>
        <v>A2</v>
      </c>
      <c r="E230" s="755"/>
      <c r="F230" s="756"/>
    </row>
    <row r="231" spans="1:6" ht="30" customHeight="1">
      <c r="A231" s="327">
        <v>3</v>
      </c>
      <c r="B231" s="321" t="s">
        <v>7</v>
      </c>
      <c r="C231" s="329">
        <v>19.5</v>
      </c>
      <c r="D231" s="328" t="str">
        <f>IF(C231&gt;=18,"A1",IF(C231&gt;=16,"A2",IF(C231&gt;=14,"B1",IF(C231&gt;=12,"B2",IF(C231&gt;=10,"C1",IF(C231&gt;=8,"C2",IF(C231&gt;=6.5,"D","E")))))))</f>
        <v>A1</v>
      </c>
      <c r="E231" s="755"/>
      <c r="F231" s="756"/>
    </row>
    <row r="232" spans="1:6" ht="30" customHeight="1">
      <c r="A232" s="327">
        <v>4</v>
      </c>
      <c r="B232" s="321" t="s">
        <v>8</v>
      </c>
      <c r="C232" s="329">
        <v>20</v>
      </c>
      <c r="D232" s="328" t="str">
        <f>IF(C232&gt;=18,"A1",IF(C232&gt;=16,"A2",IF(C232&gt;=14,"B1",IF(C232&gt;=12,"B2",IF(C232&gt;=10,"C1",IF(C232&gt;=8,"C2",IF(C232&gt;=6.5,"D","E")))))))</f>
        <v>A1</v>
      </c>
      <c r="E232" s="755"/>
      <c r="F232" s="756"/>
    </row>
    <row r="233" spans="1:6" ht="30" customHeight="1">
      <c r="A233" s="327">
        <v>5</v>
      </c>
      <c r="B233" s="321" t="s">
        <v>9</v>
      </c>
      <c r="C233" s="329">
        <v>20</v>
      </c>
      <c r="D233" s="328" t="str">
        <f>IF(C233&gt;=18,"A1",IF(C233&gt;=16,"A2",IF(C233&gt;=14,"B1",IF(C233&gt;=12,"B2",IF(C233&gt;=10,"C1",IF(C233&gt;=8,"C2",IF(C233&gt;=6.5,"D","E")))))))</f>
        <v>A1</v>
      </c>
      <c r="E233" s="755"/>
      <c r="F233" s="756"/>
    </row>
    <row r="234" spans="1:6" ht="30" customHeight="1">
      <c r="A234" s="320"/>
      <c r="B234" s="328" t="s">
        <v>10</v>
      </c>
      <c r="C234" s="329">
        <f>C229+C230+C231+C232+C233</f>
        <v>95</v>
      </c>
      <c r="D234" s="328" t="str">
        <f>IF(C234&gt;=91,"A1",IF(C234&gt;=81,"A2",IF(C234&gt;=71,"B1",IF(C234&gt;=61,"B2",IF(C234&gt;=51,"C1",IF(C234&gt;=41,"C2",IF(C234&gt;=33,"D","E")))))))</f>
        <v>A1</v>
      </c>
      <c r="E234" s="755"/>
      <c r="F234" s="756"/>
    </row>
    <row r="235" spans="1:6" ht="30" customHeight="1">
      <c r="A235" s="320"/>
      <c r="B235" s="321"/>
      <c r="C235" s="328">
        <f>(C234/100)*100</f>
        <v>95</v>
      </c>
      <c r="D235" s="321"/>
      <c r="E235" s="757"/>
      <c r="F235" s="758"/>
    </row>
    <row r="236" spans="1:6" ht="30" customHeight="1">
      <c r="A236" s="738" t="s">
        <v>426</v>
      </c>
      <c r="B236" s="740" t="s">
        <v>59</v>
      </c>
      <c r="C236" s="741"/>
      <c r="D236" s="740" t="s">
        <v>60</v>
      </c>
      <c r="E236" s="744"/>
      <c r="F236" s="741"/>
    </row>
    <row r="237" spans="1:6" ht="30" customHeight="1">
      <c r="A237" s="739"/>
      <c r="B237" s="742"/>
      <c r="C237" s="743"/>
      <c r="D237" s="742"/>
      <c r="E237" s="745"/>
      <c r="F237" s="743"/>
    </row>
    <row r="240" spans="1:6" ht="30" customHeight="1">
      <c r="A240" s="318"/>
      <c r="B240" s="759" t="s">
        <v>0</v>
      </c>
      <c r="C240" s="736"/>
      <c r="D240" s="736"/>
      <c r="E240" s="736"/>
      <c r="F240" s="760"/>
    </row>
    <row r="241" spans="1:6" ht="30" customHeight="1">
      <c r="A241" s="320"/>
      <c r="B241" s="759" t="s">
        <v>42</v>
      </c>
      <c r="C241" s="736"/>
      <c r="D241" s="736"/>
      <c r="E241" s="736"/>
      <c r="F241" s="760"/>
    </row>
    <row r="242" spans="1:6" ht="30" customHeight="1">
      <c r="A242" s="320"/>
      <c r="B242" s="759" t="s">
        <v>43</v>
      </c>
      <c r="C242" s="736"/>
      <c r="D242" s="736"/>
      <c r="E242" s="736"/>
      <c r="F242" s="760"/>
    </row>
    <row r="243" spans="1:6" ht="30" customHeight="1">
      <c r="A243" s="320"/>
      <c r="B243" s="761" t="s">
        <v>44</v>
      </c>
      <c r="C243" s="762"/>
      <c r="D243" s="762"/>
      <c r="E243" s="762"/>
      <c r="F243" s="763"/>
    </row>
    <row r="244" spans="1:6" ht="30" customHeight="1">
      <c r="A244" s="320"/>
      <c r="B244" s="759" t="s">
        <v>425</v>
      </c>
      <c r="C244" s="736"/>
      <c r="D244" s="736"/>
      <c r="E244" s="736"/>
      <c r="F244" s="760"/>
    </row>
    <row r="245" spans="1:6" ht="30" customHeight="1">
      <c r="A245" s="759" t="s">
        <v>46</v>
      </c>
      <c r="B245" s="736"/>
      <c r="C245" s="736"/>
      <c r="D245" s="736"/>
      <c r="E245" s="736"/>
      <c r="F245" s="760"/>
    </row>
    <row r="246" spans="1:6" ht="30" customHeight="1">
      <c r="A246" s="320" t="s">
        <v>47</v>
      </c>
      <c r="B246" s="770">
        <v>1</v>
      </c>
      <c r="C246" s="771"/>
      <c r="D246" s="321" t="s">
        <v>48</v>
      </c>
      <c r="E246" s="772">
        <v>11</v>
      </c>
      <c r="F246" s="773"/>
    </row>
    <row r="247" spans="1:6" ht="30" customHeight="1">
      <c r="A247" s="320" t="s">
        <v>4</v>
      </c>
      <c r="B247" s="333" t="s">
        <v>185</v>
      </c>
      <c r="C247" s="332"/>
      <c r="D247" s="321"/>
      <c r="E247" s="324"/>
      <c r="F247" s="323"/>
    </row>
    <row r="248" spans="1:6" ht="30" customHeight="1">
      <c r="A248" s="325" t="s">
        <v>49</v>
      </c>
      <c r="B248" s="333" t="s">
        <v>186</v>
      </c>
      <c r="C248" s="323"/>
      <c r="D248" s="321"/>
      <c r="E248" s="324"/>
      <c r="F248" s="323"/>
    </row>
    <row r="249" spans="1:6" ht="30" customHeight="1">
      <c r="A249" s="319" t="s">
        <v>51</v>
      </c>
      <c r="B249" s="774" t="s">
        <v>410</v>
      </c>
      <c r="C249" s="775"/>
      <c r="D249" s="326" t="s">
        <v>53</v>
      </c>
      <c r="E249" s="772">
        <v>1537</v>
      </c>
      <c r="F249" s="773"/>
    </row>
    <row r="250" spans="1:6" ht="30" customHeight="1">
      <c r="A250" s="327" t="s">
        <v>54</v>
      </c>
      <c r="B250" s="328" t="s">
        <v>55</v>
      </c>
      <c r="C250" s="328" t="s">
        <v>56</v>
      </c>
      <c r="D250" s="328" t="s">
        <v>12</v>
      </c>
      <c r="E250" s="751" t="s">
        <v>57</v>
      </c>
      <c r="F250" s="752"/>
    </row>
    <row r="251" spans="1:6" ht="30" customHeight="1">
      <c r="A251" s="327">
        <v>1</v>
      </c>
      <c r="B251" s="321" t="s">
        <v>5</v>
      </c>
      <c r="C251" s="329">
        <v>17</v>
      </c>
      <c r="D251" s="328" t="str">
        <f>IF(C251&gt;=18,"A1",IF(C251&gt;=16,"A2",IF(C251&gt;=14,"B1",IF(C251&gt;=12,"B2",IF(C251&gt;=10,"C1",IF(C251&gt;=8,"C2",IF(C251&gt;=6.5,"D","E")))))))</f>
        <v>A2</v>
      </c>
      <c r="E251" s="753" t="s">
        <v>404</v>
      </c>
      <c r="F251" s="754"/>
    </row>
    <row r="252" spans="1:6" ht="30" customHeight="1">
      <c r="A252" s="327">
        <v>2</v>
      </c>
      <c r="B252" s="321" t="s">
        <v>6</v>
      </c>
      <c r="C252" s="329">
        <v>15</v>
      </c>
      <c r="D252" s="328" t="str">
        <f>IF(C252&gt;=18,"A1",IF(C252&gt;=16,"A2",IF(C252&gt;=14,"B1",IF(C252&gt;=12,"B2",IF(C252&gt;=10,"C1",IF(C252&gt;=8,"C2",IF(C252&gt;=6.5,"D","E")))))))</f>
        <v>B1</v>
      </c>
      <c r="E252" s="755"/>
      <c r="F252" s="756"/>
    </row>
    <row r="253" spans="1:6" ht="30" customHeight="1">
      <c r="A253" s="327">
        <v>3</v>
      </c>
      <c r="B253" s="321" t="s">
        <v>7</v>
      </c>
      <c r="C253" s="329">
        <v>20</v>
      </c>
      <c r="D253" s="328" t="str">
        <f>IF(C253&gt;=18,"A1",IF(C253&gt;=16,"A2",IF(C253&gt;=14,"B1",IF(C253&gt;=12,"B2",IF(C253&gt;=10,"C1",IF(C253&gt;=8,"C2",IF(C253&gt;=6.5,"D","E")))))))</f>
        <v>A1</v>
      </c>
      <c r="E253" s="755"/>
      <c r="F253" s="756"/>
    </row>
    <row r="254" spans="1:6" ht="30" customHeight="1">
      <c r="A254" s="327">
        <v>4</v>
      </c>
      <c r="B254" s="321" t="s">
        <v>8</v>
      </c>
      <c r="C254" s="329">
        <v>20</v>
      </c>
      <c r="D254" s="328" t="str">
        <f>IF(C254&gt;=18,"A1",IF(C254&gt;=16,"A2",IF(C254&gt;=14,"B1",IF(C254&gt;=12,"B2",IF(C254&gt;=10,"C1",IF(C254&gt;=8,"C2",IF(C254&gt;=6.5,"D","E")))))))</f>
        <v>A1</v>
      </c>
      <c r="E254" s="755"/>
      <c r="F254" s="756"/>
    </row>
    <row r="255" spans="1:6" ht="30" customHeight="1">
      <c r="A255" s="327">
        <v>5</v>
      </c>
      <c r="B255" s="321" t="s">
        <v>9</v>
      </c>
      <c r="C255" s="329">
        <v>17</v>
      </c>
      <c r="D255" s="328" t="str">
        <f>IF(C255&gt;=18,"A1",IF(C255&gt;=16,"A2",IF(C255&gt;=14,"B1",IF(C255&gt;=12,"B2",IF(C255&gt;=10,"C1",IF(C255&gt;=8,"C2",IF(C255&gt;=6.5,"D","E")))))))</f>
        <v>A2</v>
      </c>
      <c r="E255" s="755"/>
      <c r="F255" s="756"/>
    </row>
    <row r="256" spans="1:6" ht="30" customHeight="1">
      <c r="A256" s="320"/>
      <c r="B256" s="328" t="s">
        <v>10</v>
      </c>
      <c r="C256" s="329">
        <f>C251+C252+C253+C254+C255</f>
        <v>89</v>
      </c>
      <c r="D256" s="328" t="str">
        <f>IF(C256&gt;=91,"A1",IF(C256&gt;=81,"A2",IF(C256&gt;=71,"B1",IF(C256&gt;=61,"B2",IF(C256&gt;=51,"C1",IF(C256&gt;=41,"C2",IF(C256&gt;=33,"D","E")))))))</f>
        <v>A2</v>
      </c>
      <c r="E256" s="755"/>
      <c r="F256" s="756"/>
    </row>
    <row r="257" spans="1:6" ht="30" customHeight="1">
      <c r="A257" s="320"/>
      <c r="B257" s="321"/>
      <c r="C257" s="328">
        <f>(C256/100)*100</f>
        <v>89</v>
      </c>
      <c r="D257" s="321"/>
      <c r="E257" s="757"/>
      <c r="F257" s="758"/>
    </row>
    <row r="258" spans="1:6" ht="30" customHeight="1">
      <c r="A258" s="738" t="s">
        <v>426</v>
      </c>
      <c r="B258" s="740" t="s">
        <v>59</v>
      </c>
      <c r="C258" s="741"/>
      <c r="D258" s="740" t="s">
        <v>60</v>
      </c>
      <c r="E258" s="744"/>
      <c r="F258" s="741"/>
    </row>
    <row r="259" spans="1:6" ht="30" customHeight="1">
      <c r="A259" s="739"/>
      <c r="B259" s="742"/>
      <c r="C259" s="743"/>
      <c r="D259" s="742"/>
      <c r="E259" s="745"/>
      <c r="F259" s="743"/>
    </row>
    <row r="262" spans="1:6" ht="30" customHeight="1">
      <c r="A262" s="318"/>
      <c r="B262" s="759" t="s">
        <v>0</v>
      </c>
      <c r="C262" s="736"/>
      <c r="D262" s="736"/>
      <c r="E262" s="736"/>
      <c r="F262" s="760"/>
    </row>
    <row r="263" spans="1:6" ht="30" customHeight="1">
      <c r="A263" s="320"/>
      <c r="B263" s="759" t="s">
        <v>42</v>
      </c>
      <c r="C263" s="736"/>
      <c r="D263" s="736"/>
      <c r="E263" s="736"/>
      <c r="F263" s="760"/>
    </row>
    <row r="264" spans="1:6" ht="30" customHeight="1">
      <c r="A264" s="320"/>
      <c r="B264" s="759" t="s">
        <v>43</v>
      </c>
      <c r="C264" s="736"/>
      <c r="D264" s="736"/>
      <c r="E264" s="736"/>
      <c r="F264" s="760"/>
    </row>
    <row r="265" spans="1:6" ht="30" customHeight="1">
      <c r="A265" s="320"/>
      <c r="B265" s="761" t="s">
        <v>44</v>
      </c>
      <c r="C265" s="762"/>
      <c r="D265" s="762"/>
      <c r="E265" s="762"/>
      <c r="F265" s="763"/>
    </row>
    <row r="266" spans="1:6" ht="30" customHeight="1">
      <c r="A266" s="320"/>
      <c r="B266" s="759" t="s">
        <v>425</v>
      </c>
      <c r="C266" s="736"/>
      <c r="D266" s="736"/>
      <c r="E266" s="736"/>
      <c r="F266" s="760"/>
    </row>
    <row r="267" spans="1:6" ht="30" customHeight="1">
      <c r="A267" s="759" t="s">
        <v>46</v>
      </c>
      <c r="B267" s="736"/>
      <c r="C267" s="736"/>
      <c r="D267" s="736"/>
      <c r="E267" s="736"/>
      <c r="F267" s="760"/>
    </row>
    <row r="268" spans="1:6" ht="30" customHeight="1">
      <c r="A268" s="320" t="s">
        <v>47</v>
      </c>
      <c r="B268" s="770">
        <v>1</v>
      </c>
      <c r="C268" s="771"/>
      <c r="D268" s="321" t="s">
        <v>48</v>
      </c>
      <c r="E268" s="772">
        <v>12</v>
      </c>
      <c r="F268" s="773"/>
    </row>
    <row r="269" spans="1:6" ht="30" customHeight="1">
      <c r="A269" s="320" t="s">
        <v>4</v>
      </c>
      <c r="B269" s="333" t="s">
        <v>27</v>
      </c>
      <c r="C269" s="332"/>
      <c r="D269" s="321"/>
      <c r="E269" s="324"/>
      <c r="F269" s="323"/>
    </row>
    <row r="270" spans="1:6" ht="30" customHeight="1">
      <c r="A270" s="325" t="s">
        <v>49</v>
      </c>
      <c r="B270" s="333" t="s">
        <v>189</v>
      </c>
      <c r="C270" s="323"/>
      <c r="D270" s="321"/>
      <c r="E270" s="324"/>
      <c r="F270" s="323"/>
    </row>
    <row r="271" spans="1:6" ht="30" customHeight="1">
      <c r="A271" s="319" t="s">
        <v>51</v>
      </c>
      <c r="B271" s="774" t="s">
        <v>190</v>
      </c>
      <c r="C271" s="775"/>
      <c r="D271" s="326" t="s">
        <v>53</v>
      </c>
      <c r="E271" s="772">
        <v>1447</v>
      </c>
      <c r="F271" s="773"/>
    </row>
    <row r="272" spans="1:6" ht="30" customHeight="1">
      <c r="A272" s="327" t="s">
        <v>54</v>
      </c>
      <c r="B272" s="328" t="s">
        <v>55</v>
      </c>
      <c r="C272" s="328" t="s">
        <v>56</v>
      </c>
      <c r="D272" s="328" t="s">
        <v>12</v>
      </c>
      <c r="E272" s="751" t="s">
        <v>57</v>
      </c>
      <c r="F272" s="752"/>
    </row>
    <row r="273" spans="1:6" ht="30" customHeight="1">
      <c r="A273" s="327">
        <v>1</v>
      </c>
      <c r="B273" s="321" t="s">
        <v>5</v>
      </c>
      <c r="C273" s="329">
        <v>9</v>
      </c>
      <c r="D273" s="328" t="str">
        <f>IF(C273&gt;=18,"A1",IF(C273&gt;=16,"A2",IF(C273&gt;=14,"B1",IF(C273&gt;=12,"B2",IF(C273&gt;=10,"C1",IF(C273&gt;=8,"C2",IF(C273&gt;=6.5,"D","E")))))))</f>
        <v>C2</v>
      </c>
      <c r="E273" s="753" t="s">
        <v>430</v>
      </c>
      <c r="F273" s="754"/>
    </row>
    <row r="274" spans="1:6" ht="30" customHeight="1">
      <c r="A274" s="327">
        <v>2</v>
      </c>
      <c r="B274" s="321" t="s">
        <v>6</v>
      </c>
      <c r="C274" s="329">
        <v>12</v>
      </c>
      <c r="D274" s="328" t="str">
        <f>IF(C274&gt;=18,"A1",IF(C274&gt;=16,"A2",IF(C274&gt;=14,"B1",IF(C274&gt;=12,"B2",IF(C274&gt;=10,"C1",IF(C274&gt;=8,"C2",IF(C274&gt;=6.5,"D","E")))))))</f>
        <v>B2</v>
      </c>
      <c r="E274" s="755"/>
      <c r="F274" s="756"/>
    </row>
    <row r="275" spans="1:6" ht="30" customHeight="1">
      <c r="A275" s="327">
        <v>3</v>
      </c>
      <c r="B275" s="321" t="s">
        <v>7</v>
      </c>
      <c r="C275" s="329">
        <v>17</v>
      </c>
      <c r="D275" s="328" t="str">
        <f>IF(C275&gt;=18,"A1",IF(C275&gt;=16,"A2",IF(C275&gt;=14,"B1",IF(C275&gt;=12,"B2",IF(C275&gt;=10,"C1",IF(C275&gt;=8,"C2",IF(C275&gt;=6.5,"D","E")))))))</f>
        <v>A2</v>
      </c>
      <c r="E275" s="755"/>
      <c r="F275" s="756"/>
    </row>
    <row r="276" spans="1:6" ht="30" customHeight="1">
      <c r="A276" s="327">
        <v>4</v>
      </c>
      <c r="B276" s="321" t="s">
        <v>8</v>
      </c>
      <c r="C276" s="329">
        <v>18</v>
      </c>
      <c r="D276" s="328" t="str">
        <f>IF(C276&gt;=18,"A1",IF(C276&gt;=16,"A2",IF(C276&gt;=14,"B1",IF(C276&gt;=12,"B2",IF(C276&gt;=10,"C1",IF(C276&gt;=8,"C2",IF(C276&gt;=6.5,"D","E")))))))</f>
        <v>A1</v>
      </c>
      <c r="E276" s="755"/>
      <c r="F276" s="756"/>
    </row>
    <row r="277" spans="1:6" ht="30" customHeight="1">
      <c r="A277" s="327">
        <v>5</v>
      </c>
      <c r="B277" s="321" t="s">
        <v>9</v>
      </c>
      <c r="C277" s="329">
        <v>17</v>
      </c>
      <c r="D277" s="328" t="str">
        <f>IF(C277&gt;=18,"A1",IF(C277&gt;=16,"A2",IF(C277&gt;=14,"B1",IF(C277&gt;=12,"B2",IF(C277&gt;=10,"C1",IF(C277&gt;=8,"C2",IF(C277&gt;=6.5,"D","E")))))))</f>
        <v>A2</v>
      </c>
      <c r="E277" s="755"/>
      <c r="F277" s="756"/>
    </row>
    <row r="278" spans="1:6" ht="30" customHeight="1">
      <c r="A278" s="320"/>
      <c r="B278" s="328" t="s">
        <v>10</v>
      </c>
      <c r="C278" s="329">
        <f>C273+C274+C275+C276+C277</f>
        <v>73</v>
      </c>
      <c r="D278" s="328" t="str">
        <f>IF(C278&gt;=91,"A1",IF(C278&gt;=81,"A2",IF(C278&gt;=71,"B1",IF(C278&gt;=61,"B2",IF(C278&gt;=51,"C1",IF(C278&gt;=41,"C2",IF(C278&gt;=33,"D","E")))))))</f>
        <v>B1</v>
      </c>
      <c r="E278" s="755"/>
      <c r="F278" s="756"/>
    </row>
    <row r="279" spans="1:6" ht="30" customHeight="1">
      <c r="A279" s="320"/>
      <c r="B279" s="321"/>
      <c r="C279" s="328">
        <f>(C278/100)*100</f>
        <v>73</v>
      </c>
      <c r="D279" s="321"/>
      <c r="E279" s="757"/>
      <c r="F279" s="758"/>
    </row>
    <row r="280" spans="1:6" ht="30" customHeight="1">
      <c r="A280" s="738" t="s">
        <v>426</v>
      </c>
      <c r="B280" s="740" t="s">
        <v>59</v>
      </c>
      <c r="C280" s="741"/>
      <c r="D280" s="740" t="s">
        <v>60</v>
      </c>
      <c r="E280" s="744"/>
      <c r="F280" s="741"/>
    </row>
    <row r="281" spans="1:6" ht="30" customHeight="1">
      <c r="A281" s="739"/>
      <c r="B281" s="742"/>
      <c r="C281" s="743"/>
      <c r="D281" s="742"/>
      <c r="E281" s="745"/>
      <c r="F281" s="743"/>
    </row>
    <row r="283" spans="1:6" ht="30" customHeight="1">
      <c r="A283" s="318"/>
      <c r="B283" s="759" t="s">
        <v>0</v>
      </c>
      <c r="C283" s="736"/>
      <c r="D283" s="736"/>
      <c r="E283" s="736"/>
      <c r="F283" s="760"/>
    </row>
    <row r="284" spans="1:6" ht="30" customHeight="1">
      <c r="A284" s="320"/>
      <c r="B284" s="759" t="s">
        <v>42</v>
      </c>
      <c r="C284" s="736"/>
      <c r="D284" s="736"/>
      <c r="E284" s="736"/>
      <c r="F284" s="760"/>
    </row>
    <row r="285" spans="1:6" ht="30" customHeight="1">
      <c r="A285" s="320"/>
      <c r="B285" s="759" t="s">
        <v>43</v>
      </c>
      <c r="C285" s="736"/>
      <c r="D285" s="736"/>
      <c r="E285" s="736"/>
      <c r="F285" s="760"/>
    </row>
    <row r="286" spans="1:6" ht="30" customHeight="1">
      <c r="A286" s="320"/>
      <c r="B286" s="761" t="s">
        <v>44</v>
      </c>
      <c r="C286" s="762"/>
      <c r="D286" s="762"/>
      <c r="E286" s="762"/>
      <c r="F286" s="763"/>
    </row>
    <row r="287" spans="1:6" ht="30" customHeight="1">
      <c r="A287" s="320"/>
      <c r="B287" s="759" t="s">
        <v>425</v>
      </c>
      <c r="C287" s="736"/>
      <c r="D287" s="736"/>
      <c r="E287" s="736"/>
      <c r="F287" s="760"/>
    </row>
    <row r="288" spans="1:6" ht="30" customHeight="1">
      <c r="A288" s="759" t="s">
        <v>46</v>
      </c>
      <c r="B288" s="736"/>
      <c r="C288" s="736"/>
      <c r="D288" s="736"/>
      <c r="E288" s="736"/>
      <c r="F288" s="760"/>
    </row>
    <row r="289" spans="1:6" ht="30" customHeight="1">
      <c r="A289" s="320" t="s">
        <v>47</v>
      </c>
      <c r="B289" s="770">
        <v>1</v>
      </c>
      <c r="C289" s="771"/>
      <c r="D289" s="321" t="s">
        <v>48</v>
      </c>
      <c r="E289" s="772">
        <v>13</v>
      </c>
      <c r="F289" s="773"/>
    </row>
    <row r="290" spans="1:6" ht="30" customHeight="1">
      <c r="A290" s="320" t="s">
        <v>4</v>
      </c>
      <c r="B290" s="333" t="s">
        <v>28</v>
      </c>
      <c r="C290" s="332"/>
      <c r="D290" s="321"/>
      <c r="E290" s="324"/>
      <c r="F290" s="323"/>
    </row>
    <row r="291" spans="1:6" ht="30" customHeight="1">
      <c r="A291" s="325" t="s">
        <v>49</v>
      </c>
      <c r="B291" s="333" t="s">
        <v>193</v>
      </c>
      <c r="C291" s="323"/>
      <c r="D291" s="321"/>
      <c r="E291" s="324"/>
      <c r="F291" s="323"/>
    </row>
    <row r="292" spans="1:6" ht="30" customHeight="1">
      <c r="A292" s="319" t="s">
        <v>51</v>
      </c>
      <c r="B292" s="774" t="s">
        <v>194</v>
      </c>
      <c r="C292" s="775"/>
      <c r="D292" s="326" t="s">
        <v>53</v>
      </c>
      <c r="E292" s="772">
        <v>1533</v>
      </c>
      <c r="F292" s="773"/>
    </row>
    <row r="293" spans="1:6" ht="30" customHeight="1">
      <c r="A293" s="327" t="s">
        <v>54</v>
      </c>
      <c r="B293" s="328" t="s">
        <v>55</v>
      </c>
      <c r="C293" s="328" t="s">
        <v>56</v>
      </c>
      <c r="D293" s="328" t="s">
        <v>12</v>
      </c>
      <c r="E293" s="751" t="s">
        <v>57</v>
      </c>
      <c r="F293" s="752"/>
    </row>
    <row r="294" spans="1:6" ht="30" customHeight="1">
      <c r="A294" s="327">
        <v>1</v>
      </c>
      <c r="B294" s="321" t="s">
        <v>5</v>
      </c>
      <c r="C294" s="329">
        <v>19.5</v>
      </c>
      <c r="D294" s="328" t="str">
        <f>IF(C294&gt;=18,"A1",IF(C294&gt;=16,"A2",IF(C294&gt;=14,"B1",IF(C294&gt;=12,"B2",IF(C294&gt;=10,"C1",IF(C294&gt;=8,"C2",IF(C294&gt;=6.5,"D","E")))))))</f>
        <v>A1</v>
      </c>
      <c r="E294" s="753" t="s">
        <v>409</v>
      </c>
      <c r="F294" s="754"/>
    </row>
    <row r="295" spans="1:6" ht="30" customHeight="1">
      <c r="A295" s="327">
        <v>2</v>
      </c>
      <c r="B295" s="321" t="s">
        <v>6</v>
      </c>
      <c r="C295" s="329">
        <v>17.5</v>
      </c>
      <c r="D295" s="328" t="str">
        <f>IF(C295&gt;=18,"A1",IF(C295&gt;=16,"A2",IF(C295&gt;=14,"B1",IF(C295&gt;=12,"B2",IF(C295&gt;=10,"C1",IF(C295&gt;=8,"C2",IF(C295&gt;=6.5,"D","E")))))))</f>
        <v>A2</v>
      </c>
      <c r="E295" s="755"/>
      <c r="F295" s="756"/>
    </row>
    <row r="296" spans="1:6" ht="30" customHeight="1">
      <c r="A296" s="327">
        <v>3</v>
      </c>
      <c r="B296" s="321" t="s">
        <v>7</v>
      </c>
      <c r="C296" s="329">
        <v>19.5</v>
      </c>
      <c r="D296" s="328" t="str">
        <f>IF(C296&gt;=18,"A1",IF(C296&gt;=16,"A2",IF(C296&gt;=14,"B1",IF(C296&gt;=12,"B2",IF(C296&gt;=10,"C1",IF(C296&gt;=8,"C2",IF(C296&gt;=6.5,"D","E")))))))</f>
        <v>A1</v>
      </c>
      <c r="E296" s="755"/>
      <c r="F296" s="756"/>
    </row>
    <row r="297" spans="1:6" ht="30" customHeight="1">
      <c r="A297" s="327">
        <v>4</v>
      </c>
      <c r="B297" s="321" t="s">
        <v>8</v>
      </c>
      <c r="C297" s="329">
        <v>19.5</v>
      </c>
      <c r="D297" s="328" t="str">
        <f>IF(C297&gt;=18,"A1",IF(C297&gt;=16,"A2",IF(C297&gt;=14,"B1",IF(C297&gt;=12,"B2",IF(C297&gt;=10,"C1",IF(C297&gt;=8,"C2",IF(C297&gt;=6.5,"D","E")))))))</f>
        <v>A1</v>
      </c>
      <c r="E297" s="755"/>
      <c r="F297" s="756"/>
    </row>
    <row r="298" spans="1:6" ht="30" customHeight="1">
      <c r="A298" s="327">
        <v>5</v>
      </c>
      <c r="B298" s="321" t="s">
        <v>9</v>
      </c>
      <c r="C298" s="329">
        <v>19.5</v>
      </c>
      <c r="D298" s="328" t="str">
        <f>IF(C298&gt;=18,"A1",IF(C298&gt;=16,"A2",IF(C298&gt;=14,"B1",IF(C298&gt;=12,"B2",IF(C298&gt;=10,"C1",IF(C298&gt;=8,"C2",IF(C298&gt;=6.5,"D","E")))))))</f>
        <v>A1</v>
      </c>
      <c r="E298" s="755"/>
      <c r="F298" s="756"/>
    </row>
    <row r="299" spans="1:6" ht="30" customHeight="1">
      <c r="A299" s="320"/>
      <c r="B299" s="328" t="s">
        <v>10</v>
      </c>
      <c r="C299" s="329">
        <f>C294+C295+C296+C297+C298</f>
        <v>95.5</v>
      </c>
      <c r="D299" s="328" t="str">
        <f>IF(C299&gt;=91,"A1",IF(C299&gt;=81,"A2",IF(C299&gt;=71,"B1",IF(C299&gt;=61,"B2",IF(C299&gt;=51,"C1",IF(C299&gt;=41,"C2",IF(C299&gt;=33,"D","E")))))))</f>
        <v>A1</v>
      </c>
      <c r="E299" s="755"/>
      <c r="F299" s="756"/>
    </row>
    <row r="300" spans="1:6" ht="30" customHeight="1">
      <c r="A300" s="320"/>
      <c r="B300" s="321"/>
      <c r="C300" s="328">
        <f>(C299/100)*100</f>
        <v>95.5</v>
      </c>
      <c r="D300" s="321"/>
      <c r="E300" s="757"/>
      <c r="F300" s="758"/>
    </row>
    <row r="301" spans="1:6" ht="30" customHeight="1">
      <c r="A301" s="738" t="s">
        <v>426</v>
      </c>
      <c r="B301" s="740" t="s">
        <v>59</v>
      </c>
      <c r="C301" s="741"/>
      <c r="D301" s="740" t="s">
        <v>60</v>
      </c>
      <c r="E301" s="744"/>
      <c r="F301" s="741"/>
    </row>
    <row r="302" spans="1:6" ht="30" customHeight="1">
      <c r="A302" s="739"/>
      <c r="B302" s="742"/>
      <c r="C302" s="743"/>
      <c r="D302" s="742"/>
      <c r="E302" s="745"/>
      <c r="F302" s="743"/>
    </row>
    <row r="304" spans="1:6" ht="30" customHeight="1">
      <c r="A304" s="318"/>
      <c r="B304" s="759" t="s">
        <v>0</v>
      </c>
      <c r="C304" s="736"/>
      <c r="D304" s="736"/>
      <c r="E304" s="736"/>
      <c r="F304" s="760"/>
    </row>
    <row r="305" spans="1:6" ht="30" customHeight="1">
      <c r="A305" s="320"/>
      <c r="B305" s="759" t="s">
        <v>42</v>
      </c>
      <c r="C305" s="736"/>
      <c r="D305" s="736"/>
      <c r="E305" s="736"/>
      <c r="F305" s="760"/>
    </row>
    <row r="306" spans="1:6" ht="30" customHeight="1">
      <c r="A306" s="320"/>
      <c r="B306" s="759" t="s">
        <v>43</v>
      </c>
      <c r="C306" s="736"/>
      <c r="D306" s="736"/>
      <c r="E306" s="736"/>
      <c r="F306" s="760"/>
    </row>
    <row r="307" spans="1:6" ht="30" customHeight="1">
      <c r="A307" s="320"/>
      <c r="B307" s="761" t="s">
        <v>44</v>
      </c>
      <c r="C307" s="762"/>
      <c r="D307" s="762"/>
      <c r="E307" s="762"/>
      <c r="F307" s="763"/>
    </row>
    <row r="308" spans="1:6" ht="30" customHeight="1">
      <c r="A308" s="320"/>
      <c r="B308" s="759" t="s">
        <v>425</v>
      </c>
      <c r="C308" s="736"/>
      <c r="D308" s="736"/>
      <c r="E308" s="736"/>
      <c r="F308" s="760"/>
    </row>
    <row r="309" spans="1:6" ht="30" customHeight="1">
      <c r="A309" s="759" t="s">
        <v>46</v>
      </c>
      <c r="B309" s="736"/>
      <c r="C309" s="736"/>
      <c r="D309" s="736"/>
      <c r="E309" s="736"/>
      <c r="F309" s="760"/>
    </row>
    <row r="310" spans="1:6" ht="30" customHeight="1">
      <c r="A310" s="320" t="s">
        <v>47</v>
      </c>
      <c r="B310" s="770">
        <v>1</v>
      </c>
      <c r="C310" s="771"/>
      <c r="D310" s="321" t="s">
        <v>48</v>
      </c>
      <c r="E310" s="772">
        <v>14</v>
      </c>
      <c r="F310" s="773"/>
    </row>
    <row r="311" spans="1:6" ht="30" customHeight="1">
      <c r="A311" s="320" t="s">
        <v>4</v>
      </c>
      <c r="B311" s="333" t="s">
        <v>29</v>
      </c>
      <c r="C311" s="332"/>
      <c r="D311" s="321"/>
      <c r="E311" s="324"/>
      <c r="F311" s="323"/>
    </row>
    <row r="312" spans="1:6" ht="30" customHeight="1">
      <c r="A312" s="325" t="s">
        <v>49</v>
      </c>
      <c r="B312" s="333" t="s">
        <v>196</v>
      </c>
      <c r="C312" s="323"/>
      <c r="D312" s="321"/>
      <c r="E312" s="324"/>
      <c r="F312" s="323"/>
    </row>
    <row r="313" spans="1:6" ht="30" customHeight="1">
      <c r="A313" s="319" t="s">
        <v>51</v>
      </c>
      <c r="B313" s="774" t="s">
        <v>197</v>
      </c>
      <c r="C313" s="775"/>
      <c r="D313" s="326" t="s">
        <v>53</v>
      </c>
      <c r="E313" s="772">
        <v>1467</v>
      </c>
      <c r="F313" s="773"/>
    </row>
    <row r="314" spans="1:6" ht="30" customHeight="1">
      <c r="A314" s="327" t="s">
        <v>54</v>
      </c>
      <c r="B314" s="328" t="s">
        <v>55</v>
      </c>
      <c r="C314" s="328" t="s">
        <v>56</v>
      </c>
      <c r="D314" s="328" t="s">
        <v>12</v>
      </c>
      <c r="E314" s="751" t="s">
        <v>57</v>
      </c>
      <c r="F314" s="752"/>
    </row>
    <row r="315" spans="1:6" ht="30" customHeight="1">
      <c r="A315" s="327">
        <v>1</v>
      </c>
      <c r="B315" s="321" t="s">
        <v>5</v>
      </c>
      <c r="C315" s="329">
        <v>17.5</v>
      </c>
      <c r="D315" s="328" t="str">
        <f>IF(C315&gt;=18,"A1",IF(C315&gt;=16,"A2",IF(C315&gt;=14,"B1",IF(C315&gt;=12,"B2",IF(C315&gt;=10,"C1",IF(C315&gt;=8,"C2",IF(C315&gt;=6.5,"D","E")))))))</f>
        <v>A2</v>
      </c>
      <c r="E315" s="753" t="s">
        <v>427</v>
      </c>
      <c r="F315" s="754"/>
    </row>
    <row r="316" spans="1:6" ht="30" customHeight="1">
      <c r="A316" s="327">
        <v>2</v>
      </c>
      <c r="B316" s="321" t="s">
        <v>6</v>
      </c>
      <c r="C316" s="329">
        <v>15.5</v>
      </c>
      <c r="D316" s="328" t="str">
        <f>IF(C316&gt;=18,"A1",IF(C316&gt;=16,"A2",IF(C316&gt;=14,"B1",IF(C316&gt;=12,"B2",IF(C316&gt;=10,"C1",IF(C316&gt;=8,"C2",IF(C316&gt;=6.5,"D","E")))))))</f>
        <v>B1</v>
      </c>
      <c r="E316" s="755"/>
      <c r="F316" s="756"/>
    </row>
    <row r="317" spans="1:6" ht="30" customHeight="1">
      <c r="A317" s="327">
        <v>3</v>
      </c>
      <c r="B317" s="321" t="s">
        <v>7</v>
      </c>
      <c r="C317" s="329">
        <v>18.5</v>
      </c>
      <c r="D317" s="328" t="str">
        <f>IF(C317&gt;=18,"A1",IF(C317&gt;=16,"A2",IF(C317&gt;=14,"B1",IF(C317&gt;=12,"B2",IF(C317&gt;=10,"C1",IF(C317&gt;=8,"C2",IF(C317&gt;=6.5,"D","E")))))))</f>
        <v>A1</v>
      </c>
      <c r="E317" s="755"/>
      <c r="F317" s="756"/>
    </row>
    <row r="318" spans="1:6" ht="30" customHeight="1">
      <c r="A318" s="327">
        <v>4</v>
      </c>
      <c r="B318" s="321" t="s">
        <v>8</v>
      </c>
      <c r="C318" s="329">
        <v>18.5</v>
      </c>
      <c r="D318" s="328" t="str">
        <f>IF(C318&gt;=18,"A1",IF(C318&gt;=16,"A2",IF(C318&gt;=14,"B1",IF(C318&gt;=12,"B2",IF(C318&gt;=10,"C1",IF(C318&gt;=8,"C2",IF(C318&gt;=6.5,"D","E")))))))</f>
        <v>A1</v>
      </c>
      <c r="E318" s="755"/>
      <c r="F318" s="756"/>
    </row>
    <row r="319" spans="1:6" ht="30" customHeight="1">
      <c r="A319" s="327">
        <v>5</v>
      </c>
      <c r="B319" s="321" t="s">
        <v>9</v>
      </c>
      <c r="C319" s="329">
        <v>13.5</v>
      </c>
      <c r="D319" s="328" t="str">
        <f>IF(C319&gt;=18,"A1",IF(C319&gt;=16,"A2",IF(C319&gt;=14,"B1",IF(C319&gt;=12,"B2",IF(C319&gt;=10,"C1",IF(C319&gt;=8,"C2",IF(C319&gt;=6.5,"D","E")))))))</f>
        <v>B2</v>
      </c>
      <c r="E319" s="755"/>
      <c r="F319" s="756"/>
    </row>
    <row r="320" spans="1:6" ht="30" customHeight="1">
      <c r="A320" s="320"/>
      <c r="B320" s="328" t="s">
        <v>10</v>
      </c>
      <c r="C320" s="329">
        <f>C315+C316+C317+C318+C319:C319</f>
        <v>83.5</v>
      </c>
      <c r="D320" s="328" t="str">
        <f>IF(C320&gt;=91,"A1",IF(C320&gt;=81,"A2",IF(C320&gt;=71,"B1",IF(C320&gt;=61,"B2",IF(C320&gt;=51,"C1",IF(C320&gt;=41,"C2",IF(C320&gt;=33,"D","E")))))))</f>
        <v>A2</v>
      </c>
      <c r="E320" s="755"/>
      <c r="F320" s="756"/>
    </row>
    <row r="321" spans="1:6" ht="30" customHeight="1">
      <c r="A321" s="320"/>
      <c r="B321" s="321"/>
      <c r="C321" s="328">
        <f>(C320/100)*100</f>
        <v>83.5</v>
      </c>
      <c r="D321" s="321"/>
      <c r="E321" s="757"/>
      <c r="F321" s="758"/>
    </row>
    <row r="322" spans="1:6" ht="30" customHeight="1">
      <c r="A322" s="738" t="s">
        <v>426</v>
      </c>
      <c r="B322" s="740" t="s">
        <v>59</v>
      </c>
      <c r="C322" s="741"/>
      <c r="D322" s="740" t="s">
        <v>60</v>
      </c>
      <c r="E322" s="744"/>
      <c r="F322" s="741"/>
    </row>
    <row r="323" spans="1:6" ht="30" customHeight="1">
      <c r="A323" s="739"/>
      <c r="B323" s="742"/>
      <c r="C323" s="743"/>
      <c r="D323" s="742"/>
      <c r="E323" s="745"/>
      <c r="F323" s="743"/>
    </row>
    <row r="325" spans="1:6" ht="30" customHeight="1">
      <c r="A325" s="318"/>
      <c r="B325" s="759" t="s">
        <v>0</v>
      </c>
      <c r="C325" s="736"/>
      <c r="D325" s="736"/>
      <c r="E325" s="736"/>
      <c r="F325" s="760"/>
    </row>
    <row r="326" spans="1:6" ht="30" customHeight="1">
      <c r="A326" s="320"/>
      <c r="B326" s="759" t="s">
        <v>42</v>
      </c>
      <c r="C326" s="736"/>
      <c r="D326" s="736"/>
      <c r="E326" s="736"/>
      <c r="F326" s="760"/>
    </row>
    <row r="327" spans="1:6" ht="30" customHeight="1">
      <c r="A327" s="320"/>
      <c r="B327" s="759" t="s">
        <v>43</v>
      </c>
      <c r="C327" s="736"/>
      <c r="D327" s="736"/>
      <c r="E327" s="736"/>
      <c r="F327" s="760"/>
    </row>
    <row r="328" spans="1:6" ht="30" customHeight="1">
      <c r="A328" s="320"/>
      <c r="B328" s="761" t="s">
        <v>44</v>
      </c>
      <c r="C328" s="762"/>
      <c r="D328" s="762"/>
      <c r="E328" s="762"/>
      <c r="F328" s="763"/>
    </row>
    <row r="329" spans="1:6" ht="30" customHeight="1">
      <c r="A329" s="320"/>
      <c r="B329" s="759" t="s">
        <v>425</v>
      </c>
      <c r="C329" s="736"/>
      <c r="D329" s="736"/>
      <c r="E329" s="736"/>
      <c r="F329" s="760"/>
    </row>
    <row r="330" spans="1:6" ht="30" customHeight="1">
      <c r="A330" s="767" t="s">
        <v>46</v>
      </c>
      <c r="B330" s="768"/>
      <c r="C330" s="768"/>
      <c r="D330" s="768"/>
      <c r="E330" s="768"/>
      <c r="F330" s="769"/>
    </row>
    <row r="331" spans="1:6" ht="30" customHeight="1">
      <c r="A331" s="337" t="s">
        <v>47</v>
      </c>
      <c r="B331" s="777">
        <v>1</v>
      </c>
      <c r="C331" s="777"/>
      <c r="D331" s="337" t="s">
        <v>48</v>
      </c>
      <c r="E331" s="777">
        <v>15</v>
      </c>
      <c r="F331" s="777"/>
    </row>
    <row r="332" spans="1:6" ht="30" customHeight="1">
      <c r="A332" s="337" t="s">
        <v>4</v>
      </c>
      <c r="B332" s="333" t="s">
        <v>30</v>
      </c>
      <c r="C332" s="332"/>
      <c r="D332" s="337"/>
      <c r="E332" s="338"/>
      <c r="F332" s="332"/>
    </row>
    <row r="333" spans="1:6" ht="30" customHeight="1">
      <c r="A333" s="337" t="s">
        <v>49</v>
      </c>
      <c r="B333" s="333" t="s">
        <v>199</v>
      </c>
      <c r="C333" s="332"/>
      <c r="D333" s="337"/>
      <c r="E333" s="338"/>
      <c r="F333" s="332"/>
    </row>
    <row r="334" spans="1:6" ht="30" customHeight="1">
      <c r="A334" s="339" t="s">
        <v>51</v>
      </c>
      <c r="B334" s="778" t="s">
        <v>200</v>
      </c>
      <c r="C334" s="778"/>
      <c r="D334" s="333" t="s">
        <v>53</v>
      </c>
      <c r="E334" s="777">
        <v>1490</v>
      </c>
      <c r="F334" s="777"/>
    </row>
    <row r="335" spans="1:6" ht="30" customHeight="1">
      <c r="A335" s="338" t="s">
        <v>54</v>
      </c>
      <c r="B335" s="338" t="s">
        <v>55</v>
      </c>
      <c r="C335" s="338" t="s">
        <v>56</v>
      </c>
      <c r="D335" s="338" t="s">
        <v>12</v>
      </c>
      <c r="E335" s="779" t="s">
        <v>57</v>
      </c>
      <c r="F335" s="779"/>
    </row>
    <row r="336" spans="1:6" ht="30" customHeight="1">
      <c r="A336" s="338">
        <v>1</v>
      </c>
      <c r="B336" s="337" t="s">
        <v>5</v>
      </c>
      <c r="C336" s="338">
        <v>18.5</v>
      </c>
      <c r="D336" s="338" t="str">
        <f>IF(C336&gt;=18,"A1",IF(C336&gt;=16,"A2",IF(C336&gt;=14,"B1",IF(C336&gt;=12,"B2",IF(C336&gt;=10,"C1",IF(C336&gt;=8,"C2",IF(C336&gt;=6.5,"D","E")))))))</f>
        <v>A1</v>
      </c>
      <c r="E336" s="776" t="s">
        <v>400</v>
      </c>
      <c r="F336" s="776"/>
    </row>
    <row r="337" spans="1:6" ht="30" customHeight="1">
      <c r="A337" s="338">
        <v>2</v>
      </c>
      <c r="B337" s="337" t="s">
        <v>6</v>
      </c>
      <c r="C337" s="338">
        <v>17.5</v>
      </c>
      <c r="D337" s="338" t="str">
        <f>IF(C337&gt;=18,"A1",IF(C337&gt;=16,"A2",IF(C337&gt;=14,"B1",IF(C337&gt;=12,"B2",IF(C337&gt;=10,"C1",IF(C337&gt;=8,"C2",IF(C337&gt;=6.5,"D","E")))))))</f>
        <v>A2</v>
      </c>
      <c r="E337" s="776"/>
      <c r="F337" s="776"/>
    </row>
    <row r="338" spans="1:6" ht="30" customHeight="1">
      <c r="A338" s="338">
        <v>3</v>
      </c>
      <c r="B338" s="337" t="s">
        <v>7</v>
      </c>
      <c r="C338" s="338">
        <v>19.5</v>
      </c>
      <c r="D338" s="338" t="str">
        <f>IF(C338&gt;=18,"A1",IF(C338&gt;=16,"A2",IF(C338&gt;=14,"B1",IF(C338&gt;=12,"B2",IF(C338&gt;=10,"C1",IF(C338&gt;=8,"C2",IF(C338&gt;=6.5,"D","E")))))))</f>
        <v>A1</v>
      </c>
      <c r="E338" s="776"/>
      <c r="F338" s="776"/>
    </row>
    <row r="339" spans="1:6" ht="30" customHeight="1">
      <c r="A339" s="338">
        <v>4</v>
      </c>
      <c r="B339" s="337" t="s">
        <v>8</v>
      </c>
      <c r="C339" s="338">
        <v>18.5</v>
      </c>
      <c r="D339" s="338" t="str">
        <f>IF(C339&gt;=18,"A1",IF(C339&gt;=16,"A2",IF(C339&gt;=14,"B1",IF(C339&gt;=12,"B2",IF(C339&gt;=10,"C1",IF(C339&gt;=8,"C2",IF(C339&gt;=6.5,"D","E")))))))</f>
        <v>A1</v>
      </c>
      <c r="E339" s="776"/>
      <c r="F339" s="776"/>
    </row>
    <row r="340" spans="1:6" ht="30" customHeight="1">
      <c r="A340" s="338">
        <v>5</v>
      </c>
      <c r="B340" s="337" t="s">
        <v>9</v>
      </c>
      <c r="C340" s="338">
        <v>19.5</v>
      </c>
      <c r="D340" s="338" t="str">
        <f>IF(C340&gt;=18,"A1",IF(C340&gt;=16,"A2",IF(C340&gt;=14,"B1",IF(C340&gt;=12,"B2",IF(C340&gt;=10,"C1",IF(C340&gt;=8,"C2",IF(C340&gt;=6.5,"D","E")))))))</f>
        <v>A1</v>
      </c>
      <c r="E340" s="776"/>
      <c r="F340" s="776"/>
    </row>
    <row r="341" spans="1:6" ht="30" customHeight="1">
      <c r="A341" s="337"/>
      <c r="B341" s="338" t="s">
        <v>10</v>
      </c>
      <c r="C341" s="338">
        <f>C336+C337+C338+C339+C340</f>
        <v>93.5</v>
      </c>
      <c r="D341" s="338" t="str">
        <f>IF(C341&gt;=91,"A1",IF(C341&gt;=81,"A2",IF(C341&gt;=71,"B1",IF(C341&gt;=61,"B2",IF(C341&gt;=51,"C1",IF(C341&gt;=41,"C2",IF(C341&gt;=33,"D","E")))))))</f>
        <v>A1</v>
      </c>
      <c r="E341" s="776"/>
      <c r="F341" s="776"/>
    </row>
    <row r="342" spans="1:6" ht="30" customHeight="1">
      <c r="A342" s="337"/>
      <c r="B342" s="337"/>
      <c r="C342" s="338">
        <f>(C341/100)*100</f>
        <v>93.5</v>
      </c>
      <c r="D342" s="337"/>
      <c r="E342" s="776"/>
      <c r="F342" s="776"/>
    </row>
    <row r="343" spans="1:6" ht="30" customHeight="1">
      <c r="A343" s="764" t="s">
        <v>426</v>
      </c>
      <c r="B343" s="765" t="s">
        <v>59</v>
      </c>
      <c r="C343" s="766"/>
      <c r="D343" s="765" t="s">
        <v>60</v>
      </c>
      <c r="E343" s="737"/>
      <c r="F343" s="766"/>
    </row>
    <row r="344" spans="1:6" ht="30" customHeight="1">
      <c r="A344" s="739"/>
      <c r="B344" s="742"/>
      <c r="C344" s="743"/>
      <c r="D344" s="742"/>
      <c r="E344" s="745"/>
      <c r="F344" s="743"/>
    </row>
    <row r="346" spans="1:6" ht="30" customHeight="1">
      <c r="A346" s="318"/>
      <c r="B346" s="759" t="s">
        <v>0</v>
      </c>
      <c r="C346" s="736"/>
      <c r="D346" s="736"/>
      <c r="E346" s="736"/>
      <c r="F346" s="760"/>
    </row>
    <row r="347" spans="1:6" ht="30" customHeight="1">
      <c r="A347" s="320"/>
      <c r="B347" s="759" t="s">
        <v>42</v>
      </c>
      <c r="C347" s="736"/>
      <c r="D347" s="736"/>
      <c r="E347" s="736"/>
      <c r="F347" s="760"/>
    </row>
    <row r="348" spans="1:6" ht="30" customHeight="1">
      <c r="A348" s="320"/>
      <c r="B348" s="759" t="s">
        <v>43</v>
      </c>
      <c r="C348" s="736"/>
      <c r="D348" s="736"/>
      <c r="E348" s="736"/>
      <c r="F348" s="760"/>
    </row>
    <row r="349" spans="1:6" ht="30" customHeight="1">
      <c r="A349" s="320"/>
      <c r="B349" s="761" t="s">
        <v>44</v>
      </c>
      <c r="C349" s="762"/>
      <c r="D349" s="762"/>
      <c r="E349" s="762"/>
      <c r="F349" s="763"/>
    </row>
    <row r="350" spans="1:6" ht="30" customHeight="1">
      <c r="A350" s="320"/>
      <c r="B350" s="759" t="s">
        <v>425</v>
      </c>
      <c r="C350" s="736"/>
      <c r="D350" s="736"/>
      <c r="E350" s="736"/>
      <c r="F350" s="760"/>
    </row>
    <row r="351" spans="1:6" ht="30" customHeight="1">
      <c r="A351" s="759" t="s">
        <v>46</v>
      </c>
      <c r="B351" s="736"/>
      <c r="C351" s="736"/>
      <c r="D351" s="736"/>
      <c r="E351" s="736"/>
      <c r="F351" s="760"/>
    </row>
    <row r="352" spans="1:6" ht="30" customHeight="1">
      <c r="A352" s="320" t="s">
        <v>47</v>
      </c>
      <c r="B352" s="770">
        <v>1</v>
      </c>
      <c r="C352" s="771"/>
      <c r="D352" s="321" t="s">
        <v>48</v>
      </c>
      <c r="E352" s="772">
        <v>16</v>
      </c>
      <c r="F352" s="773"/>
    </row>
    <row r="353" spans="1:6" ht="30" customHeight="1">
      <c r="A353" s="320" t="s">
        <v>4</v>
      </c>
      <c r="B353" s="333" t="s">
        <v>31</v>
      </c>
      <c r="C353" s="332"/>
      <c r="D353" s="321"/>
      <c r="E353" s="324"/>
      <c r="F353" s="323"/>
    </row>
    <row r="354" spans="1:6" ht="30" customHeight="1">
      <c r="A354" s="325" t="s">
        <v>49</v>
      </c>
      <c r="B354" s="333" t="s">
        <v>202</v>
      </c>
      <c r="C354" s="323"/>
      <c r="D354" s="321"/>
      <c r="E354" s="324"/>
      <c r="F354" s="323"/>
    </row>
    <row r="355" spans="1:6" ht="30" customHeight="1">
      <c r="A355" s="319" t="s">
        <v>51</v>
      </c>
      <c r="B355" s="774" t="s">
        <v>203</v>
      </c>
      <c r="C355" s="775"/>
      <c r="D355" s="326" t="s">
        <v>53</v>
      </c>
      <c r="E355" s="772">
        <v>1504</v>
      </c>
      <c r="F355" s="773"/>
    </row>
    <row r="356" spans="1:6" ht="30" customHeight="1">
      <c r="A356" s="327" t="s">
        <v>54</v>
      </c>
      <c r="B356" s="328" t="s">
        <v>55</v>
      </c>
      <c r="C356" s="328" t="s">
        <v>56</v>
      </c>
      <c r="D356" s="328" t="s">
        <v>12</v>
      </c>
      <c r="E356" s="751" t="s">
        <v>57</v>
      </c>
      <c r="F356" s="752"/>
    </row>
    <row r="357" spans="1:6" ht="30" customHeight="1">
      <c r="A357" s="327">
        <v>1</v>
      </c>
      <c r="B357" s="321" t="s">
        <v>5</v>
      </c>
      <c r="C357" s="329">
        <v>19.5</v>
      </c>
      <c r="D357" s="328" t="str">
        <f>IF(C357&gt;=18,"A1",IF(C357&gt;=16,"A2",IF(C357&gt;=14,"B1",IF(C357&gt;=12,"B2",IF(C357&gt;=10,"C1",IF(C357&gt;=8,"C2",IF(C357&gt;=6.5,"D","E")))))))</f>
        <v>A1</v>
      </c>
      <c r="E357" s="753" t="s">
        <v>409</v>
      </c>
      <c r="F357" s="754"/>
    </row>
    <row r="358" spans="1:6" ht="30" customHeight="1">
      <c r="A358" s="327">
        <v>2</v>
      </c>
      <c r="B358" s="321" t="s">
        <v>6</v>
      </c>
      <c r="C358" s="329">
        <v>17</v>
      </c>
      <c r="D358" s="328" t="str">
        <f>IF(C358&gt;=18,"A1",IF(C358&gt;=16,"A2",IF(C358&gt;=14,"B1",IF(C358&gt;=12,"B2",IF(C358&gt;=10,"C1",IF(C358&gt;=8,"C2",IF(C358&gt;=6.5,"D","E")))))))</f>
        <v>A2</v>
      </c>
      <c r="E358" s="755"/>
      <c r="F358" s="756"/>
    </row>
    <row r="359" spans="1:6" ht="30" customHeight="1">
      <c r="A359" s="327">
        <v>3</v>
      </c>
      <c r="B359" s="321" t="s">
        <v>7</v>
      </c>
      <c r="C359" s="329">
        <v>19.5</v>
      </c>
      <c r="D359" s="328" t="str">
        <f>IF(C359&gt;=18,"A1",IF(C359&gt;=16,"A2",IF(C359&gt;=14,"B1",IF(C359&gt;=12,"B2",IF(C359&gt;=10,"C1",IF(C359&gt;=8,"C2",IF(C359&gt;=6.5,"D","E")))))))</f>
        <v>A1</v>
      </c>
      <c r="E359" s="755"/>
      <c r="F359" s="756"/>
    </row>
    <row r="360" spans="1:6" ht="30" customHeight="1">
      <c r="A360" s="327">
        <v>4</v>
      </c>
      <c r="B360" s="321" t="s">
        <v>8</v>
      </c>
      <c r="C360" s="329">
        <v>20</v>
      </c>
      <c r="D360" s="328" t="str">
        <f>IF(C360&gt;=18,"A1",IF(C360&gt;=16,"A2",IF(C360&gt;=14,"B1",IF(C360&gt;=12,"B2",IF(C360&gt;=10,"C1",IF(C360&gt;=8,"C2",IF(C360&gt;=6.5,"D","E")))))))</f>
        <v>A1</v>
      </c>
      <c r="E360" s="755"/>
      <c r="F360" s="756"/>
    </row>
    <row r="361" spans="1:6" ht="30" customHeight="1">
      <c r="A361" s="327">
        <v>5</v>
      </c>
      <c r="B361" s="321" t="s">
        <v>9</v>
      </c>
      <c r="C361" s="329">
        <v>19</v>
      </c>
      <c r="D361" s="328" t="str">
        <f>IF(C361&gt;=18,"A1",IF(C361&gt;=16,"A2",IF(C361&gt;=14,"B1",IF(C361&gt;=12,"B2",IF(C361&gt;=10,"C1",IF(C361&gt;=8,"C2",IF(C361&gt;=6.5,"D","E")))))))</f>
        <v>A1</v>
      </c>
      <c r="E361" s="755"/>
      <c r="F361" s="756"/>
    </row>
    <row r="362" spans="1:6" ht="30" customHeight="1">
      <c r="A362" s="320"/>
      <c r="B362" s="328" t="s">
        <v>10</v>
      </c>
      <c r="C362" s="329">
        <f>C357+C358+C359+C360+C361</f>
        <v>95</v>
      </c>
      <c r="D362" s="328" t="str">
        <f>IF(C362&gt;=91,"A1",IF(C362&gt;=81,"A2",IF(C362&gt;=71,"B1",IF(C362&gt;=61,"B2",IF(C362&gt;=51,"C1",IF(C362&gt;=41,"C2",IF(C362&gt;=33,"D","E")))))))</f>
        <v>A1</v>
      </c>
      <c r="E362" s="755"/>
      <c r="F362" s="756"/>
    </row>
    <row r="363" spans="1:6" ht="30" customHeight="1">
      <c r="A363" s="320"/>
      <c r="B363" s="321"/>
      <c r="C363" s="328">
        <f>(C362/100)*100</f>
        <v>95</v>
      </c>
      <c r="D363" s="321"/>
      <c r="E363" s="757"/>
      <c r="F363" s="758"/>
    </row>
    <row r="364" spans="1:6" ht="30" customHeight="1">
      <c r="A364" s="738" t="s">
        <v>426</v>
      </c>
      <c r="B364" s="740" t="s">
        <v>59</v>
      </c>
      <c r="C364" s="741"/>
      <c r="D364" s="740" t="s">
        <v>60</v>
      </c>
      <c r="E364" s="744"/>
      <c r="F364" s="741"/>
    </row>
    <row r="365" spans="1:6" ht="30" customHeight="1">
      <c r="A365" s="739"/>
      <c r="B365" s="742"/>
      <c r="C365" s="743"/>
      <c r="D365" s="742"/>
      <c r="E365" s="745"/>
      <c r="F365" s="743"/>
    </row>
    <row r="367" spans="1:6" ht="30" customHeight="1">
      <c r="A367" s="318"/>
      <c r="B367" s="759" t="s">
        <v>0</v>
      </c>
      <c r="C367" s="736"/>
      <c r="D367" s="736"/>
      <c r="E367" s="736"/>
      <c r="F367" s="760"/>
    </row>
    <row r="368" spans="1:6" ht="30" customHeight="1">
      <c r="A368" s="320"/>
      <c r="B368" s="759" t="s">
        <v>42</v>
      </c>
      <c r="C368" s="736"/>
      <c r="D368" s="736"/>
      <c r="E368" s="736"/>
      <c r="F368" s="760"/>
    </row>
    <row r="369" spans="1:6" ht="30" customHeight="1">
      <c r="A369" s="320"/>
      <c r="B369" s="759" t="s">
        <v>43</v>
      </c>
      <c r="C369" s="736"/>
      <c r="D369" s="736"/>
      <c r="E369" s="736"/>
      <c r="F369" s="760"/>
    </row>
    <row r="370" spans="1:6" ht="30" customHeight="1">
      <c r="A370" s="320"/>
      <c r="B370" s="761" t="s">
        <v>44</v>
      </c>
      <c r="C370" s="762"/>
      <c r="D370" s="762"/>
      <c r="E370" s="762"/>
      <c r="F370" s="763"/>
    </row>
    <row r="371" spans="1:6" ht="30" customHeight="1">
      <c r="A371" s="320"/>
      <c r="B371" s="759" t="s">
        <v>425</v>
      </c>
      <c r="C371" s="736"/>
      <c r="D371" s="736"/>
      <c r="E371" s="736"/>
      <c r="F371" s="760"/>
    </row>
    <row r="372" spans="1:6" ht="30" customHeight="1">
      <c r="A372" s="759" t="s">
        <v>46</v>
      </c>
      <c r="B372" s="736"/>
      <c r="C372" s="736"/>
      <c r="D372" s="736"/>
      <c r="E372" s="736"/>
      <c r="F372" s="760"/>
    </row>
    <row r="373" spans="1:6" ht="30" customHeight="1">
      <c r="A373" s="320" t="s">
        <v>47</v>
      </c>
      <c r="B373" s="770">
        <v>1</v>
      </c>
      <c r="C373" s="771"/>
      <c r="D373" s="321" t="s">
        <v>48</v>
      </c>
      <c r="E373" s="772">
        <v>17</v>
      </c>
      <c r="F373" s="773"/>
    </row>
    <row r="374" spans="1:6" ht="30" customHeight="1">
      <c r="A374" s="320" t="s">
        <v>4</v>
      </c>
      <c r="B374" s="333" t="s">
        <v>32</v>
      </c>
      <c r="C374" s="323"/>
      <c r="D374" s="321"/>
      <c r="E374" s="324"/>
      <c r="F374" s="323"/>
    </row>
    <row r="375" spans="1:6" ht="30" customHeight="1">
      <c r="A375" s="325" t="s">
        <v>49</v>
      </c>
      <c r="B375" s="333" t="s">
        <v>205</v>
      </c>
      <c r="C375" s="323"/>
      <c r="D375" s="321"/>
      <c r="E375" s="324"/>
      <c r="F375" s="323"/>
    </row>
    <row r="376" spans="1:6" ht="30" customHeight="1">
      <c r="A376" s="319" t="s">
        <v>51</v>
      </c>
      <c r="B376" s="774" t="s">
        <v>206</v>
      </c>
      <c r="C376" s="775"/>
      <c r="D376" s="326" t="s">
        <v>53</v>
      </c>
      <c r="E376" s="772">
        <v>1525</v>
      </c>
      <c r="F376" s="773"/>
    </row>
    <row r="377" spans="1:6" ht="30" customHeight="1">
      <c r="A377" s="327" t="s">
        <v>54</v>
      </c>
      <c r="B377" s="328" t="s">
        <v>55</v>
      </c>
      <c r="C377" s="328" t="s">
        <v>56</v>
      </c>
      <c r="D377" s="328" t="s">
        <v>12</v>
      </c>
      <c r="E377" s="751" t="s">
        <v>57</v>
      </c>
      <c r="F377" s="752"/>
    </row>
    <row r="378" spans="1:6" ht="30" customHeight="1">
      <c r="A378" s="327">
        <v>1</v>
      </c>
      <c r="B378" s="321" t="s">
        <v>5</v>
      </c>
      <c r="C378" s="329">
        <v>19.5</v>
      </c>
      <c r="D378" s="328" t="str">
        <f>IF(C378&gt;=18,"A1",IF(C378&gt;=16,"A2",IF(C378&gt;=14,"B1",IF(C378&gt;=12,"B2",IF(C378&gt;=10,"C1",IF(C378&gt;=8,"C2",IF(C378&gt;=6.5,"D","E")))))))</f>
        <v>A1</v>
      </c>
      <c r="E378" s="753" t="s">
        <v>404</v>
      </c>
      <c r="F378" s="754"/>
    </row>
    <row r="379" spans="1:6" ht="30" customHeight="1">
      <c r="A379" s="327">
        <v>2</v>
      </c>
      <c r="B379" s="321" t="s">
        <v>6</v>
      </c>
      <c r="C379" s="329">
        <v>16</v>
      </c>
      <c r="D379" s="328" t="str">
        <f>IF(C379&gt;=18,"A1",IF(C379&gt;=16,"A2",IF(C379&gt;=14,"B1",IF(C379&gt;=12,"B2",IF(C379&gt;=10,"C1",IF(C379&gt;=8,"C2",IF(C379&gt;=6.5,"D","E")))))))</f>
        <v>A2</v>
      </c>
      <c r="E379" s="755"/>
      <c r="F379" s="756"/>
    </row>
    <row r="380" spans="1:6" ht="30" customHeight="1">
      <c r="A380" s="327">
        <v>3</v>
      </c>
      <c r="B380" s="321" t="s">
        <v>7</v>
      </c>
      <c r="C380" s="329">
        <v>19.5</v>
      </c>
      <c r="D380" s="328" t="str">
        <f>IF(C380&gt;=18,"A1",IF(C380&gt;=16,"A2",IF(C380&gt;=14,"B1",IF(C380&gt;=12,"B2",IF(C380&gt;=10,"C1",IF(C380&gt;=8,"C2",IF(C380&gt;=6.5,"D","E")))))))</f>
        <v>A1</v>
      </c>
      <c r="E380" s="755"/>
      <c r="F380" s="756"/>
    </row>
    <row r="381" spans="1:6" ht="30" customHeight="1">
      <c r="A381" s="327">
        <v>4</v>
      </c>
      <c r="B381" s="321" t="s">
        <v>8</v>
      </c>
      <c r="C381" s="329">
        <v>20</v>
      </c>
      <c r="D381" s="328" t="str">
        <f>IF(C381&gt;=18,"A1",IF(C381&gt;=16,"A2",IF(C381&gt;=14,"B1",IF(C381&gt;=12,"B2",IF(C381&gt;=10,"C1",IF(C381&gt;=8,"C2",IF(C381&gt;=6.5,"D","E")))))))</f>
        <v>A1</v>
      </c>
      <c r="E381" s="755"/>
      <c r="F381" s="756"/>
    </row>
    <row r="382" spans="1:6" ht="30" customHeight="1">
      <c r="A382" s="327">
        <v>5</v>
      </c>
      <c r="B382" s="321" t="s">
        <v>9</v>
      </c>
      <c r="C382" s="329">
        <v>19</v>
      </c>
      <c r="D382" s="328" t="str">
        <f>IF(C382&gt;=18,"A1",IF(C382&gt;=16,"A2",IF(C382&gt;=14,"B1",IF(C382&gt;=12,"B2",IF(C382&gt;=10,"C1",IF(C382&gt;=8,"C2",IF(C382&gt;=6.5,"D","E")))))))</f>
        <v>A1</v>
      </c>
      <c r="E382" s="755"/>
      <c r="F382" s="756"/>
    </row>
    <row r="383" spans="1:6" ht="30" customHeight="1">
      <c r="A383" s="320"/>
      <c r="B383" s="328" t="s">
        <v>10</v>
      </c>
      <c r="C383" s="329">
        <f>C378+C379+C380+C381+C382</f>
        <v>94</v>
      </c>
      <c r="D383" s="328" t="str">
        <f>IF(C383&gt;=91,"A1",IF(C383&gt;=81,"A2",IF(C383&gt;=71,"B1",IF(C383&gt;=61,"B2",IF(C383&gt;=51,"C1",IF(C383&gt;=41,"C2",IF(C383&gt;=33,"D","E")))))))</f>
        <v>A1</v>
      </c>
      <c r="E383" s="755"/>
      <c r="F383" s="756"/>
    </row>
    <row r="384" spans="1:6" ht="30" customHeight="1">
      <c r="A384" s="320"/>
      <c r="B384" s="321"/>
      <c r="C384" s="328">
        <f>(C383/100)*100</f>
        <v>94</v>
      </c>
      <c r="D384" s="321"/>
      <c r="E384" s="757"/>
      <c r="F384" s="758"/>
    </row>
    <row r="385" spans="1:6" ht="30" customHeight="1">
      <c r="A385" s="738" t="s">
        <v>426</v>
      </c>
      <c r="B385" s="740" t="s">
        <v>59</v>
      </c>
      <c r="C385" s="741"/>
      <c r="D385" s="740" t="s">
        <v>60</v>
      </c>
      <c r="E385" s="744"/>
      <c r="F385" s="741"/>
    </row>
    <row r="386" spans="1:6" ht="30" customHeight="1">
      <c r="A386" s="739"/>
      <c r="B386" s="742"/>
      <c r="C386" s="743"/>
      <c r="D386" s="742"/>
      <c r="E386" s="745"/>
      <c r="F386" s="743"/>
    </row>
    <row r="388" spans="1:6" ht="30" customHeight="1">
      <c r="A388" s="318"/>
      <c r="B388" s="759" t="s">
        <v>0</v>
      </c>
      <c r="C388" s="736"/>
      <c r="D388" s="736"/>
      <c r="E388" s="736"/>
      <c r="F388" s="760"/>
    </row>
    <row r="389" spans="1:6" ht="30" customHeight="1">
      <c r="A389" s="320"/>
      <c r="B389" s="759" t="s">
        <v>42</v>
      </c>
      <c r="C389" s="736"/>
      <c r="D389" s="736"/>
      <c r="E389" s="736"/>
      <c r="F389" s="760"/>
    </row>
    <row r="390" spans="1:6" ht="30" customHeight="1">
      <c r="A390" s="320"/>
      <c r="B390" s="759" t="s">
        <v>43</v>
      </c>
      <c r="C390" s="736"/>
      <c r="D390" s="736"/>
      <c r="E390" s="736"/>
      <c r="F390" s="760"/>
    </row>
    <row r="391" spans="1:6" ht="30" customHeight="1">
      <c r="A391" s="320"/>
      <c r="B391" s="761" t="s">
        <v>44</v>
      </c>
      <c r="C391" s="762"/>
      <c r="D391" s="762"/>
      <c r="E391" s="762"/>
      <c r="F391" s="763"/>
    </row>
    <row r="392" spans="1:6" ht="30" customHeight="1">
      <c r="A392" s="320"/>
      <c r="B392" s="759" t="s">
        <v>425</v>
      </c>
      <c r="C392" s="736"/>
      <c r="D392" s="736"/>
      <c r="E392" s="736"/>
      <c r="F392" s="760"/>
    </row>
    <row r="393" spans="1:6" ht="30" customHeight="1">
      <c r="A393" s="759" t="s">
        <v>46</v>
      </c>
      <c r="B393" s="736"/>
      <c r="C393" s="736"/>
      <c r="D393" s="736"/>
      <c r="E393" s="736"/>
      <c r="F393" s="760"/>
    </row>
    <row r="394" spans="1:6" ht="30" customHeight="1">
      <c r="A394" s="320" t="s">
        <v>47</v>
      </c>
      <c r="B394" s="770">
        <v>1</v>
      </c>
      <c r="C394" s="771"/>
      <c r="D394" s="321" t="s">
        <v>48</v>
      </c>
      <c r="E394" s="772">
        <v>18</v>
      </c>
      <c r="F394" s="773"/>
    </row>
    <row r="395" spans="1:6" ht="30" customHeight="1">
      <c r="A395" s="320" t="s">
        <v>4</v>
      </c>
      <c r="B395" s="333" t="s">
        <v>207</v>
      </c>
      <c r="C395" s="332"/>
      <c r="D395" s="321"/>
      <c r="E395" s="324"/>
      <c r="F395" s="323"/>
    </row>
    <row r="396" spans="1:6" ht="30" customHeight="1">
      <c r="A396" s="325" t="s">
        <v>49</v>
      </c>
      <c r="B396" s="333" t="s">
        <v>208</v>
      </c>
      <c r="C396" s="323"/>
      <c r="D396" s="321"/>
      <c r="E396" s="324"/>
      <c r="F396" s="323"/>
    </row>
    <row r="397" spans="1:6" ht="30" customHeight="1">
      <c r="A397" s="319" t="s">
        <v>51</v>
      </c>
      <c r="B397" s="774" t="s">
        <v>209</v>
      </c>
      <c r="C397" s="775"/>
      <c r="D397" s="326" t="s">
        <v>53</v>
      </c>
      <c r="E397" s="772">
        <v>1481</v>
      </c>
      <c r="F397" s="773"/>
    </row>
    <row r="398" spans="1:6" ht="30" customHeight="1">
      <c r="A398" s="327" t="s">
        <v>54</v>
      </c>
      <c r="B398" s="328" t="s">
        <v>55</v>
      </c>
      <c r="C398" s="328" t="s">
        <v>56</v>
      </c>
      <c r="D398" s="328" t="s">
        <v>12</v>
      </c>
      <c r="E398" s="751" t="s">
        <v>57</v>
      </c>
      <c r="F398" s="752"/>
    </row>
    <row r="399" spans="1:6" ht="30" customHeight="1">
      <c r="A399" s="327">
        <v>1</v>
      </c>
      <c r="B399" s="321" t="s">
        <v>5</v>
      </c>
      <c r="C399" s="329">
        <v>8</v>
      </c>
      <c r="D399" s="328" t="str">
        <f>IF(C399&gt;=18,"A1",IF(C399&gt;=16,"A2",IF(C399&gt;=14,"B1",IF(C399&gt;=12,"B2",IF(C399&gt;=10,"C1",IF(C399&gt;=8,"C2",IF(C399&gt;=6.5,"D","E")))))))</f>
        <v>C2</v>
      </c>
      <c r="E399" s="753" t="s">
        <v>431</v>
      </c>
      <c r="F399" s="754"/>
    </row>
    <row r="400" spans="1:6" ht="30" customHeight="1">
      <c r="A400" s="327">
        <v>2</v>
      </c>
      <c r="B400" s="321" t="s">
        <v>6</v>
      </c>
      <c r="C400" s="329">
        <v>9.5</v>
      </c>
      <c r="D400" s="328" t="str">
        <f>IF(C400&gt;=18,"A1",IF(C400&gt;=16,"A2",IF(C400&gt;=14,"B1",IF(C400&gt;=12,"B2",IF(C400&gt;=10,"C1",IF(C400&gt;=8,"C2",IF(C400&gt;=6.5,"D","E")))))))</f>
        <v>C2</v>
      </c>
      <c r="E400" s="755"/>
      <c r="F400" s="756"/>
    </row>
    <row r="401" spans="1:6" ht="30" customHeight="1">
      <c r="A401" s="327">
        <v>3</v>
      </c>
      <c r="B401" s="321" t="s">
        <v>7</v>
      </c>
      <c r="C401" s="329">
        <v>12.5</v>
      </c>
      <c r="D401" s="328" t="str">
        <f>IF(C401&gt;=18,"A1",IF(C401&gt;=16,"A2",IF(C401&gt;=14,"B1",IF(C401&gt;=12,"B2",IF(C401&gt;=10,"C1",IF(C401&gt;=8,"C2",IF(C401&gt;=6.5,"D","E")))))))</f>
        <v>B2</v>
      </c>
      <c r="E401" s="755"/>
      <c r="F401" s="756"/>
    </row>
    <row r="402" spans="1:6" ht="30" customHeight="1">
      <c r="A402" s="327">
        <v>4</v>
      </c>
      <c r="B402" s="321" t="s">
        <v>8</v>
      </c>
      <c r="C402" s="329">
        <v>9</v>
      </c>
      <c r="D402" s="328" t="str">
        <f>IF(C402&gt;=18,"A1",IF(C402&gt;=16,"A2",IF(C402&gt;=14,"B1",IF(C402&gt;=12,"B2",IF(C402&gt;=10,"C1",IF(C402&gt;=8,"C2",IF(C402&gt;=6.5,"D","E")))))))</f>
        <v>C2</v>
      </c>
      <c r="E402" s="755"/>
      <c r="F402" s="756"/>
    </row>
    <row r="403" spans="1:6" ht="30" customHeight="1">
      <c r="A403" s="327">
        <v>5</v>
      </c>
      <c r="B403" s="321" t="s">
        <v>9</v>
      </c>
      <c r="C403" s="329">
        <v>7.5</v>
      </c>
      <c r="D403" s="328" t="str">
        <f>IF(C403&gt;=18,"A1",IF(C403&gt;=16,"A2",IF(C403&gt;=14,"B1",IF(C403&gt;=12,"B2",IF(C403&gt;=10,"C1",IF(C403&gt;=8,"C2",IF(C403&gt;=6.5,"D","E")))))))</f>
        <v>D</v>
      </c>
      <c r="E403" s="755"/>
      <c r="F403" s="756"/>
    </row>
    <row r="404" spans="1:6" ht="30" customHeight="1">
      <c r="A404" s="320"/>
      <c r="B404" s="328" t="s">
        <v>10</v>
      </c>
      <c r="C404" s="329">
        <f>C399+C400+C401+C402+C403</f>
        <v>46.5</v>
      </c>
      <c r="D404" s="328" t="str">
        <f>IF(C404&gt;=91,"A1",IF(C404&gt;=81,"A2",IF(C404&gt;=71,"B1",IF(C404&gt;=61,"B2",IF(C404&gt;=51,"C1",IF(C404&gt;=41,"C2",IF(C404&gt;=33,"D","E")))))))</f>
        <v>C2</v>
      </c>
      <c r="E404" s="755"/>
      <c r="F404" s="756"/>
    </row>
    <row r="405" spans="1:6" ht="30" customHeight="1">
      <c r="A405" s="320"/>
      <c r="B405" s="321"/>
      <c r="C405" s="328">
        <f>(C404/100)*100</f>
        <v>46.5</v>
      </c>
      <c r="D405" s="321"/>
      <c r="E405" s="757"/>
      <c r="F405" s="758"/>
    </row>
    <row r="406" spans="1:6" ht="30" customHeight="1">
      <c r="A406" s="738" t="s">
        <v>426</v>
      </c>
      <c r="B406" s="740" t="s">
        <v>59</v>
      </c>
      <c r="C406" s="741"/>
      <c r="D406" s="740" t="s">
        <v>60</v>
      </c>
      <c r="E406" s="744"/>
      <c r="F406" s="741"/>
    </row>
    <row r="407" spans="1:6" ht="30" customHeight="1">
      <c r="A407" s="739"/>
      <c r="B407" s="742"/>
      <c r="C407" s="743"/>
      <c r="D407" s="742"/>
      <c r="E407" s="745"/>
      <c r="F407" s="743"/>
    </row>
    <row r="409" spans="1:6" ht="30" customHeight="1">
      <c r="A409" s="318"/>
      <c r="B409" s="759" t="s">
        <v>0</v>
      </c>
      <c r="C409" s="736"/>
      <c r="D409" s="736"/>
      <c r="E409" s="736"/>
      <c r="F409" s="760"/>
    </row>
    <row r="410" spans="1:6" ht="30" customHeight="1">
      <c r="A410" s="320"/>
      <c r="B410" s="759" t="s">
        <v>42</v>
      </c>
      <c r="C410" s="736"/>
      <c r="D410" s="736"/>
      <c r="E410" s="736"/>
      <c r="F410" s="760"/>
    </row>
    <row r="411" spans="1:6" ht="30" customHeight="1">
      <c r="A411" s="320"/>
      <c r="B411" s="759" t="s">
        <v>43</v>
      </c>
      <c r="C411" s="736"/>
      <c r="D411" s="736"/>
      <c r="E411" s="736"/>
      <c r="F411" s="760"/>
    </row>
    <row r="412" spans="1:6" ht="30" customHeight="1">
      <c r="A412" s="320"/>
      <c r="B412" s="761" t="s">
        <v>44</v>
      </c>
      <c r="C412" s="762"/>
      <c r="D412" s="762"/>
      <c r="E412" s="762"/>
      <c r="F412" s="763"/>
    </row>
    <row r="413" spans="1:6" ht="30" customHeight="1">
      <c r="A413" s="320"/>
      <c r="B413" s="759" t="s">
        <v>425</v>
      </c>
      <c r="C413" s="736"/>
      <c r="D413" s="736"/>
      <c r="E413" s="736"/>
      <c r="F413" s="760"/>
    </row>
    <row r="414" spans="1:6" ht="30" customHeight="1">
      <c r="A414" s="759" t="s">
        <v>46</v>
      </c>
      <c r="B414" s="736"/>
      <c r="C414" s="736"/>
      <c r="D414" s="736"/>
      <c r="E414" s="736"/>
      <c r="F414" s="760"/>
    </row>
    <row r="415" spans="1:6" ht="30" customHeight="1">
      <c r="A415" s="320" t="s">
        <v>47</v>
      </c>
      <c r="B415" s="770">
        <v>1</v>
      </c>
      <c r="C415" s="771"/>
      <c r="D415" s="321" t="s">
        <v>48</v>
      </c>
      <c r="E415" s="772">
        <v>19</v>
      </c>
      <c r="F415" s="773"/>
    </row>
    <row r="416" spans="1:6" ht="30" customHeight="1">
      <c r="A416" s="320" t="s">
        <v>4</v>
      </c>
      <c r="B416" s="333" t="s">
        <v>34</v>
      </c>
      <c r="C416" s="332"/>
      <c r="D416" s="321"/>
      <c r="E416" s="324"/>
      <c r="F416" s="323"/>
    </row>
    <row r="417" spans="1:6" ht="30" customHeight="1">
      <c r="A417" s="325" t="s">
        <v>49</v>
      </c>
      <c r="B417" s="333" t="s">
        <v>214</v>
      </c>
      <c r="C417" s="323"/>
      <c r="D417" s="321"/>
      <c r="E417" s="324"/>
      <c r="F417" s="323"/>
    </row>
    <row r="418" spans="1:6" ht="30" customHeight="1">
      <c r="A418" s="319" t="s">
        <v>51</v>
      </c>
      <c r="B418" s="774" t="s">
        <v>215</v>
      </c>
      <c r="C418" s="775"/>
      <c r="D418" s="326" t="s">
        <v>53</v>
      </c>
      <c r="E418" s="772">
        <v>1567</v>
      </c>
      <c r="F418" s="773"/>
    </row>
    <row r="419" spans="1:6" ht="30" customHeight="1">
      <c r="A419" s="327" t="s">
        <v>54</v>
      </c>
      <c r="B419" s="328" t="s">
        <v>55</v>
      </c>
      <c r="C419" s="328" t="s">
        <v>56</v>
      </c>
      <c r="D419" s="328" t="s">
        <v>12</v>
      </c>
      <c r="E419" s="751" t="s">
        <v>57</v>
      </c>
      <c r="F419" s="752"/>
    </row>
    <row r="420" spans="1:6" ht="30" customHeight="1">
      <c r="A420" s="327">
        <v>1</v>
      </c>
      <c r="B420" s="321" t="s">
        <v>5</v>
      </c>
      <c r="C420" s="329">
        <v>15</v>
      </c>
      <c r="D420" s="328" t="str">
        <f>IF(C420&gt;=18,"A1",IF(C420&gt;=16,"A2",IF(C420&gt;=14,"B1",IF(C420&gt;=12,"B2",IF(C420&gt;=10,"C1",IF(C420&gt;=8,"C2",IF(C420&gt;=6.5,"D","E")))))))</f>
        <v>B1</v>
      </c>
      <c r="E420" s="753" t="s">
        <v>430</v>
      </c>
      <c r="F420" s="754"/>
    </row>
    <row r="421" spans="1:6" ht="30" customHeight="1">
      <c r="A421" s="327">
        <v>2</v>
      </c>
      <c r="B421" s="321" t="s">
        <v>6</v>
      </c>
      <c r="C421" s="329">
        <v>9</v>
      </c>
      <c r="D421" s="328" t="str">
        <f>IF(C421&gt;=18,"A1",IF(C421&gt;=16,"A2",IF(C421&gt;=14,"B1",IF(C421&gt;=12,"B2",IF(C421&gt;=10,"C1",IF(C421&gt;=8,"C2",IF(C421&gt;=6.5,"D","E")))))))</f>
        <v>C2</v>
      </c>
      <c r="E421" s="755"/>
      <c r="F421" s="756"/>
    </row>
    <row r="422" spans="1:6" ht="30" customHeight="1">
      <c r="A422" s="327">
        <v>3</v>
      </c>
      <c r="B422" s="321" t="s">
        <v>7</v>
      </c>
      <c r="C422" s="329">
        <v>16</v>
      </c>
      <c r="D422" s="328" t="str">
        <f>IF(C422&gt;=18,"A1",IF(C422&gt;=16,"A2",IF(C422&gt;=14,"B1",IF(C422&gt;=12,"B2",IF(C422&gt;=10,"C1",IF(C422&gt;=8,"C2",IF(C422&gt;=6.5,"D","E")))))))</f>
        <v>A2</v>
      </c>
      <c r="E422" s="755"/>
      <c r="F422" s="756"/>
    </row>
    <row r="423" spans="1:6" ht="30" customHeight="1">
      <c r="A423" s="327">
        <v>4</v>
      </c>
      <c r="B423" s="321" t="s">
        <v>8</v>
      </c>
      <c r="C423" s="329">
        <v>15</v>
      </c>
      <c r="D423" s="328" t="str">
        <f>IF(C423&gt;=18,"A1",IF(C423&gt;=16,"A2",IF(C423&gt;=14,"B1",IF(C423&gt;=12,"B2",IF(C423&gt;=10,"C1",IF(C423&gt;=8,"C2",IF(C423&gt;=6.5,"D","E")))))))</f>
        <v>B1</v>
      </c>
      <c r="E423" s="755"/>
      <c r="F423" s="756"/>
    </row>
    <row r="424" spans="1:6" ht="30" customHeight="1">
      <c r="A424" s="327">
        <v>5</v>
      </c>
      <c r="B424" s="321" t="s">
        <v>9</v>
      </c>
      <c r="C424" s="329">
        <v>18.5</v>
      </c>
      <c r="D424" s="328" t="str">
        <f>IF(C424&gt;=18,"A1",IF(C424&gt;=16,"A2",IF(C424&gt;=14,"B1",IF(C424&gt;=12,"B2",IF(C424&gt;=10,"C1",IF(C424&gt;=8,"C2",IF(C424&gt;=6.5,"D","E")))))))</f>
        <v>A1</v>
      </c>
      <c r="E424" s="755"/>
      <c r="F424" s="756"/>
    </row>
    <row r="425" spans="1:6" ht="30" customHeight="1">
      <c r="A425" s="320"/>
      <c r="B425" s="328" t="s">
        <v>10</v>
      </c>
      <c r="C425" s="329">
        <f>C420+C421+C422+C423+C424</f>
        <v>73.5</v>
      </c>
      <c r="D425" s="328" t="str">
        <f>IF(C425&gt;=91,"A1",IF(C425&gt;=81,"A2",IF(C425&gt;=71,"B1",IF(C425&gt;=61,"B2",IF(C425&gt;=51,"C1",IF(C425&gt;=41,"C2",IF(C425&gt;=33,"D","E")))))))</f>
        <v>B1</v>
      </c>
      <c r="E425" s="755"/>
      <c r="F425" s="756"/>
    </row>
    <row r="426" spans="1:6" ht="30" customHeight="1">
      <c r="A426" s="320"/>
      <c r="B426" s="321"/>
      <c r="C426" s="328">
        <f>(C425/100)*100</f>
        <v>73.5</v>
      </c>
      <c r="D426" s="321"/>
      <c r="E426" s="757"/>
      <c r="F426" s="758"/>
    </row>
    <row r="427" spans="1:6" ht="30" customHeight="1">
      <c r="A427" s="738" t="s">
        <v>426</v>
      </c>
      <c r="B427" s="740" t="s">
        <v>59</v>
      </c>
      <c r="C427" s="741"/>
      <c r="D427" s="740" t="s">
        <v>60</v>
      </c>
      <c r="E427" s="744"/>
      <c r="F427" s="741"/>
    </row>
    <row r="428" spans="1:6" ht="30" customHeight="1">
      <c r="A428" s="739"/>
      <c r="B428" s="742"/>
      <c r="C428" s="743"/>
      <c r="D428" s="742"/>
      <c r="E428" s="745"/>
      <c r="F428" s="743"/>
    </row>
    <row r="430" spans="1:6" ht="30" customHeight="1">
      <c r="A430" s="318"/>
      <c r="B430" s="759" t="s">
        <v>0</v>
      </c>
      <c r="C430" s="736"/>
      <c r="D430" s="736"/>
      <c r="E430" s="736"/>
      <c r="F430" s="760"/>
    </row>
    <row r="431" spans="1:6" ht="30" customHeight="1">
      <c r="A431" s="320"/>
      <c r="B431" s="759" t="s">
        <v>42</v>
      </c>
      <c r="C431" s="736"/>
      <c r="D431" s="736"/>
      <c r="E431" s="736"/>
      <c r="F431" s="760"/>
    </row>
    <row r="432" spans="1:6" ht="30" customHeight="1">
      <c r="A432" s="320"/>
      <c r="B432" s="759" t="s">
        <v>43</v>
      </c>
      <c r="C432" s="736"/>
      <c r="D432" s="736"/>
      <c r="E432" s="736"/>
      <c r="F432" s="760"/>
    </row>
    <row r="433" spans="1:6" ht="30" customHeight="1">
      <c r="A433" s="320"/>
      <c r="B433" s="761" t="s">
        <v>44</v>
      </c>
      <c r="C433" s="762"/>
      <c r="D433" s="762"/>
      <c r="E433" s="762"/>
      <c r="F433" s="763"/>
    </row>
    <row r="434" spans="1:6" ht="30" customHeight="1">
      <c r="A434" s="320"/>
      <c r="B434" s="759" t="s">
        <v>425</v>
      </c>
      <c r="C434" s="736"/>
      <c r="D434" s="736"/>
      <c r="E434" s="736"/>
      <c r="F434" s="760"/>
    </row>
    <row r="435" spans="1:6" ht="30" customHeight="1">
      <c r="A435" s="759" t="s">
        <v>46</v>
      </c>
      <c r="B435" s="736"/>
      <c r="C435" s="736"/>
      <c r="D435" s="736"/>
      <c r="E435" s="736"/>
      <c r="F435" s="760"/>
    </row>
    <row r="436" spans="1:6" ht="30" customHeight="1">
      <c r="A436" s="320" t="s">
        <v>47</v>
      </c>
      <c r="B436" s="770">
        <v>1</v>
      </c>
      <c r="C436" s="771"/>
      <c r="D436" s="321" t="s">
        <v>48</v>
      </c>
      <c r="E436" s="772">
        <v>20</v>
      </c>
      <c r="F436" s="773"/>
    </row>
    <row r="437" spans="1:6" ht="30" customHeight="1">
      <c r="A437" s="320" t="s">
        <v>4</v>
      </c>
      <c r="B437" s="333" t="s">
        <v>35</v>
      </c>
      <c r="C437" s="332"/>
      <c r="D437" s="321"/>
      <c r="E437" s="324"/>
      <c r="F437" s="323"/>
    </row>
    <row r="438" spans="1:6" ht="30" customHeight="1">
      <c r="A438" s="325" t="s">
        <v>49</v>
      </c>
      <c r="B438" s="333" t="s">
        <v>218</v>
      </c>
      <c r="C438" s="323"/>
      <c r="D438" s="321"/>
      <c r="E438" s="324"/>
      <c r="F438" s="323"/>
    </row>
    <row r="439" spans="1:6" ht="30" customHeight="1">
      <c r="A439" s="319" t="s">
        <v>51</v>
      </c>
      <c r="B439" s="774" t="s">
        <v>219</v>
      </c>
      <c r="C439" s="775"/>
      <c r="D439" s="326" t="s">
        <v>53</v>
      </c>
      <c r="E439" s="772">
        <v>1527</v>
      </c>
      <c r="F439" s="773"/>
    </row>
    <row r="440" spans="1:6" ht="30" customHeight="1">
      <c r="A440" s="327" t="s">
        <v>54</v>
      </c>
      <c r="B440" s="328" t="s">
        <v>55</v>
      </c>
      <c r="C440" s="328" t="s">
        <v>56</v>
      </c>
      <c r="D440" s="328" t="s">
        <v>12</v>
      </c>
      <c r="E440" s="751" t="s">
        <v>57</v>
      </c>
      <c r="F440" s="752"/>
    </row>
    <row r="441" spans="1:6" ht="30" customHeight="1">
      <c r="A441" s="327">
        <v>1</v>
      </c>
      <c r="B441" s="321" t="s">
        <v>5</v>
      </c>
      <c r="C441" s="329">
        <v>18</v>
      </c>
      <c r="D441" s="328" t="str">
        <f>IF(C441&gt;=18,"A1",IF(C441&gt;=16,"A2",IF(C441&gt;=14,"B1",IF(C441&gt;=12,"B2",IF(C441&gt;=10,"C1",IF(C441&gt;=8,"C2",IF(C441&gt;=6.5,"D","E")))))))</f>
        <v>A1</v>
      </c>
      <c r="E441" s="753" t="s">
        <v>400</v>
      </c>
      <c r="F441" s="754"/>
    </row>
    <row r="442" spans="1:6" ht="30" customHeight="1">
      <c r="A442" s="327">
        <v>2</v>
      </c>
      <c r="B442" s="321" t="s">
        <v>6</v>
      </c>
      <c r="C442" s="329">
        <v>17.5</v>
      </c>
      <c r="D442" s="328" t="str">
        <f>IF(C442&gt;=18,"A1",IF(C442&gt;=16,"A2",IF(C442&gt;=14,"B1",IF(C442&gt;=12,"B2",IF(C442&gt;=10,"C1",IF(C442&gt;=8,"C2",IF(C442&gt;=6.5,"D","E")))))))</f>
        <v>A2</v>
      </c>
      <c r="E442" s="755"/>
      <c r="F442" s="756"/>
    </row>
    <row r="443" spans="1:6" ht="30" customHeight="1">
      <c r="A443" s="327">
        <v>3</v>
      </c>
      <c r="B443" s="321" t="s">
        <v>7</v>
      </c>
      <c r="C443" s="329">
        <v>19</v>
      </c>
      <c r="D443" s="328" t="str">
        <f>IF(C443&gt;=18,"A1",IF(C443&gt;=16,"A2",IF(C443&gt;=14,"B1",IF(C443&gt;=12,"B2",IF(C443&gt;=10,"C1",IF(C443&gt;=8,"C2",IF(C443&gt;=6.5,"D","E")))))))</f>
        <v>A1</v>
      </c>
      <c r="E443" s="755"/>
      <c r="F443" s="756"/>
    </row>
    <row r="444" spans="1:6" ht="30" customHeight="1">
      <c r="A444" s="327">
        <v>4</v>
      </c>
      <c r="B444" s="321" t="s">
        <v>8</v>
      </c>
      <c r="C444" s="329">
        <v>19</v>
      </c>
      <c r="D444" s="328" t="str">
        <f>IF(C444&gt;=18,"A1",IF(C444&gt;=16,"A2",IF(C444&gt;=14,"B1",IF(C444&gt;=12,"B2",IF(C444&gt;=10,"C1",IF(C444&gt;=8,"C2",IF(C444&gt;=6.5,"D","E")))))))</f>
        <v>A1</v>
      </c>
      <c r="E444" s="755"/>
      <c r="F444" s="756"/>
    </row>
    <row r="445" spans="1:6" ht="30" customHeight="1">
      <c r="A445" s="327">
        <v>5</v>
      </c>
      <c r="B445" s="321" t="s">
        <v>9</v>
      </c>
      <c r="C445" s="329">
        <v>19</v>
      </c>
      <c r="D445" s="328" t="str">
        <f>IF(C445&gt;=18,"A1",IF(C445&gt;=16,"A2",IF(C445&gt;=14,"B1",IF(C445&gt;=12,"B2",IF(C445&gt;=10,"C1",IF(C445&gt;=8,"C2",IF(C445&gt;=6.5,"D","E")))))))</f>
        <v>A1</v>
      </c>
      <c r="E445" s="755"/>
      <c r="F445" s="756"/>
    </row>
    <row r="446" spans="1:6" ht="30" customHeight="1">
      <c r="A446" s="320"/>
      <c r="B446" s="328" t="s">
        <v>10</v>
      </c>
      <c r="C446" s="329">
        <f>C441+C442+C443+C444+C445</f>
        <v>92.5</v>
      </c>
      <c r="D446" s="328" t="str">
        <f>IF(C446&gt;=91,"A1",IF(C446&gt;=81,"A2",IF(C446&gt;=71,"B1",IF(C446&gt;=61,"B2",IF(C446&gt;=51,"C1",IF(C446&gt;=41,"C2",IF(C446&gt;=33,"D","E")))))))</f>
        <v>A1</v>
      </c>
      <c r="E446" s="755"/>
      <c r="F446" s="756"/>
    </row>
    <row r="447" spans="1:6" ht="30" customHeight="1">
      <c r="A447" s="320"/>
      <c r="B447" s="321"/>
      <c r="C447" s="328">
        <f>(C446/100)*100</f>
        <v>92.5</v>
      </c>
      <c r="D447" s="321"/>
      <c r="E447" s="757"/>
      <c r="F447" s="758"/>
    </row>
    <row r="448" spans="1:6" ht="30" customHeight="1">
      <c r="A448" s="738" t="s">
        <v>426</v>
      </c>
      <c r="B448" s="740" t="s">
        <v>59</v>
      </c>
      <c r="C448" s="741"/>
      <c r="D448" s="740" t="s">
        <v>60</v>
      </c>
      <c r="E448" s="744"/>
      <c r="F448" s="741"/>
    </row>
    <row r="449" spans="1:6" ht="30" customHeight="1">
      <c r="A449" s="739"/>
      <c r="B449" s="742"/>
      <c r="C449" s="743"/>
      <c r="D449" s="742"/>
      <c r="E449" s="745"/>
      <c r="F449" s="743"/>
    </row>
    <row r="451" spans="1:6" ht="30" customHeight="1">
      <c r="A451" s="318"/>
      <c r="B451" s="759" t="s">
        <v>0</v>
      </c>
      <c r="C451" s="736"/>
      <c r="D451" s="736"/>
      <c r="E451" s="736"/>
      <c r="F451" s="760"/>
    </row>
    <row r="452" spans="1:6" ht="30" customHeight="1">
      <c r="A452" s="320"/>
      <c r="B452" s="759" t="s">
        <v>42</v>
      </c>
      <c r="C452" s="736"/>
      <c r="D452" s="736"/>
      <c r="E452" s="736"/>
      <c r="F452" s="760"/>
    </row>
    <row r="453" spans="1:6" ht="30" customHeight="1">
      <c r="A453" s="320"/>
      <c r="B453" s="759" t="s">
        <v>43</v>
      </c>
      <c r="C453" s="736"/>
      <c r="D453" s="736"/>
      <c r="E453" s="736"/>
      <c r="F453" s="760"/>
    </row>
    <row r="454" spans="1:6" ht="30" customHeight="1">
      <c r="A454" s="320"/>
      <c r="B454" s="761" t="s">
        <v>44</v>
      </c>
      <c r="C454" s="762"/>
      <c r="D454" s="762"/>
      <c r="E454" s="762"/>
      <c r="F454" s="763"/>
    </row>
    <row r="455" spans="1:6" ht="30" customHeight="1">
      <c r="A455" s="320"/>
      <c r="B455" s="759" t="s">
        <v>425</v>
      </c>
      <c r="C455" s="736"/>
      <c r="D455" s="736"/>
      <c r="E455" s="736"/>
      <c r="F455" s="760"/>
    </row>
    <row r="456" spans="1:6" ht="30" customHeight="1">
      <c r="A456" s="759" t="s">
        <v>46</v>
      </c>
      <c r="B456" s="736"/>
      <c r="C456" s="736"/>
      <c r="D456" s="736"/>
      <c r="E456" s="736"/>
      <c r="F456" s="760"/>
    </row>
    <row r="457" spans="1:6" ht="30" customHeight="1">
      <c r="A457" s="320" t="s">
        <v>47</v>
      </c>
      <c r="B457" s="770">
        <v>1</v>
      </c>
      <c r="C457" s="771"/>
      <c r="D457" s="321" t="s">
        <v>48</v>
      </c>
      <c r="E457" s="772">
        <v>21</v>
      </c>
      <c r="F457" s="773"/>
    </row>
    <row r="458" spans="1:6" ht="30" customHeight="1">
      <c r="A458" s="320" t="s">
        <v>4</v>
      </c>
      <c r="B458" s="333" t="s">
        <v>36</v>
      </c>
      <c r="C458" s="323"/>
      <c r="D458" s="321"/>
      <c r="E458" s="324"/>
      <c r="F458" s="323"/>
    </row>
    <row r="459" spans="1:6" ht="30" customHeight="1">
      <c r="A459" s="325" t="s">
        <v>49</v>
      </c>
      <c r="B459" s="333" t="s">
        <v>220</v>
      </c>
      <c r="C459" s="323"/>
      <c r="D459" s="321"/>
      <c r="E459" s="324"/>
      <c r="F459" s="323"/>
    </row>
    <row r="460" spans="1:6" ht="30" customHeight="1">
      <c r="A460" s="319" t="s">
        <v>51</v>
      </c>
      <c r="B460" s="774" t="s">
        <v>221</v>
      </c>
      <c r="C460" s="775"/>
      <c r="D460" s="326" t="s">
        <v>53</v>
      </c>
      <c r="E460" s="772">
        <v>1443</v>
      </c>
      <c r="F460" s="773"/>
    </row>
    <row r="461" spans="1:6" ht="30" customHeight="1">
      <c r="A461" s="327" t="s">
        <v>54</v>
      </c>
      <c r="B461" s="328" t="s">
        <v>55</v>
      </c>
      <c r="C461" s="328" t="s">
        <v>56</v>
      </c>
      <c r="D461" s="328" t="s">
        <v>12</v>
      </c>
      <c r="E461" s="751" t="s">
        <v>57</v>
      </c>
      <c r="F461" s="752"/>
    </row>
    <row r="462" spans="1:6" ht="30" customHeight="1">
      <c r="A462" s="327">
        <v>1</v>
      </c>
      <c r="B462" s="321" t="s">
        <v>5</v>
      </c>
      <c r="C462" s="329">
        <v>18</v>
      </c>
      <c r="D462" s="328" t="str">
        <f>IF(C462&gt;=18,"A1",IF(C462&gt;=16,"A2",IF(C462&gt;=14,"B1",IF(C462&gt;=12,"B2",IF(C462&gt;=10,"C1",IF(C462&gt;=8,"C2",IF(C462&gt;=6.5,"D","E")))))))</f>
        <v>A1</v>
      </c>
      <c r="E462" s="753" t="s">
        <v>404</v>
      </c>
      <c r="F462" s="754"/>
    </row>
    <row r="463" spans="1:6" ht="30" customHeight="1">
      <c r="A463" s="327">
        <v>2</v>
      </c>
      <c r="B463" s="321" t="s">
        <v>6</v>
      </c>
      <c r="C463" s="329">
        <v>18</v>
      </c>
      <c r="D463" s="328" t="str">
        <f>IF(C463&gt;=18,"A1",IF(C463&gt;=16,"A2",IF(C463&gt;=14,"B1",IF(C463&gt;=12,"B2",IF(C463&gt;=10,"C1",IF(C463&gt;=8,"C2",IF(C463&gt;=6.5,"D","E")))))))</f>
        <v>A1</v>
      </c>
      <c r="E463" s="755"/>
      <c r="F463" s="756"/>
    </row>
    <row r="464" spans="1:6" ht="30" customHeight="1">
      <c r="A464" s="327">
        <v>3</v>
      </c>
      <c r="B464" s="321" t="s">
        <v>7</v>
      </c>
      <c r="C464" s="329">
        <v>18</v>
      </c>
      <c r="D464" s="328" t="str">
        <f>IF(C464&gt;=18,"A1",IF(C464&gt;=16,"A2",IF(C464&gt;=14,"B1",IF(C464&gt;=12,"B2",IF(C464&gt;=10,"C1",IF(C464&gt;=8,"C2",IF(C464&gt;=6.5,"D","E")))))))</f>
        <v>A1</v>
      </c>
      <c r="E464" s="755"/>
      <c r="F464" s="756"/>
    </row>
    <row r="465" spans="1:6" ht="30" customHeight="1">
      <c r="A465" s="327">
        <v>4</v>
      </c>
      <c r="B465" s="321" t="s">
        <v>8</v>
      </c>
      <c r="C465" s="329">
        <v>18</v>
      </c>
      <c r="D465" s="328" t="str">
        <f>IF(C465&gt;=18,"A1",IF(C465&gt;=16,"A2",IF(C465&gt;=14,"B1",IF(C465&gt;=12,"B2",IF(C465&gt;=10,"C1",IF(C465&gt;=8,"C2",IF(C465&gt;=6.5,"D","E")))))))</f>
        <v>A1</v>
      </c>
      <c r="E465" s="755"/>
      <c r="F465" s="756"/>
    </row>
    <row r="466" spans="1:6" ht="30" customHeight="1">
      <c r="A466" s="327">
        <v>5</v>
      </c>
      <c r="B466" s="321" t="s">
        <v>9</v>
      </c>
      <c r="C466" s="329">
        <v>18</v>
      </c>
      <c r="D466" s="328" t="str">
        <f>IF(C466&gt;=18,"A1",IF(C466&gt;=16,"A2",IF(C466&gt;=14,"B1",IF(C466&gt;=12,"B2",IF(C466&gt;=10,"C1",IF(C466&gt;=8,"C2",IF(C466&gt;=6.5,"D","E")))))))</f>
        <v>A1</v>
      </c>
      <c r="E466" s="755"/>
      <c r="F466" s="756"/>
    </row>
    <row r="467" spans="1:6" ht="30" customHeight="1">
      <c r="A467" s="320"/>
      <c r="B467" s="328" t="s">
        <v>10</v>
      </c>
      <c r="C467" s="329">
        <f>C462+C463+C464+C465+C466</f>
        <v>90</v>
      </c>
      <c r="D467" s="328" t="str">
        <f>IF(C467&gt;=91,"A1",IF(C467&gt;=81,"A2",IF(C467&gt;=71,"B1",IF(C467&gt;=61,"B2",IF(C467&gt;=51,"C1",IF(C467&gt;=41,"C2",IF(C467&gt;=33,"D","E")))))))</f>
        <v>A2</v>
      </c>
      <c r="E467" s="755"/>
      <c r="F467" s="756"/>
    </row>
    <row r="468" spans="1:6" ht="30" customHeight="1">
      <c r="A468" s="320"/>
      <c r="B468" s="321"/>
      <c r="C468" s="328">
        <f>(C467/100)*100</f>
        <v>90</v>
      </c>
      <c r="D468" s="321"/>
      <c r="E468" s="757"/>
      <c r="F468" s="758"/>
    </row>
    <row r="469" spans="1:6" ht="30" customHeight="1">
      <c r="A469" s="738" t="s">
        <v>426</v>
      </c>
      <c r="B469" s="740" t="s">
        <v>59</v>
      </c>
      <c r="C469" s="741"/>
      <c r="D469" s="740" t="s">
        <v>60</v>
      </c>
      <c r="E469" s="744"/>
      <c r="F469" s="741"/>
    </row>
    <row r="470" spans="1:6" ht="30" customHeight="1">
      <c r="A470" s="739"/>
      <c r="B470" s="742"/>
      <c r="C470" s="743"/>
      <c r="D470" s="742"/>
      <c r="E470" s="745"/>
      <c r="F470" s="743"/>
    </row>
    <row r="472" spans="1:6" ht="30" customHeight="1">
      <c r="A472" s="340"/>
      <c r="B472" s="759" t="s">
        <v>0</v>
      </c>
      <c r="C472" s="736"/>
      <c r="D472" s="736"/>
      <c r="E472" s="736"/>
      <c r="F472" s="760"/>
    </row>
    <row r="473" spans="1:6" ht="30" customHeight="1">
      <c r="A473" s="341"/>
      <c r="B473" s="735" t="s">
        <v>42</v>
      </c>
      <c r="C473" s="736"/>
      <c r="D473" s="736"/>
      <c r="E473" s="736"/>
      <c r="F473" s="736"/>
    </row>
    <row r="474" spans="1:6" ht="30" customHeight="1">
      <c r="A474" s="341"/>
      <c r="B474" s="735" t="s">
        <v>43</v>
      </c>
      <c r="C474" s="736"/>
      <c r="D474" s="736"/>
      <c r="E474" s="736"/>
      <c r="F474" s="736"/>
    </row>
    <row r="475" spans="1:6" ht="30" customHeight="1">
      <c r="A475" s="341"/>
      <c r="B475" s="735" t="s">
        <v>44</v>
      </c>
      <c r="C475" s="736"/>
      <c r="D475" s="736"/>
      <c r="E475" s="736"/>
      <c r="F475" s="736"/>
    </row>
    <row r="476" spans="1:6" ht="30" customHeight="1">
      <c r="A476" s="341"/>
      <c r="B476" s="735" t="s">
        <v>425</v>
      </c>
      <c r="C476" s="736"/>
      <c r="D476" s="736"/>
      <c r="E476" s="736"/>
      <c r="F476" s="736"/>
    </row>
    <row r="477" spans="1:6" ht="30" customHeight="1">
      <c r="A477" s="342"/>
      <c r="B477" s="735" t="s">
        <v>46</v>
      </c>
      <c r="C477" s="736"/>
      <c r="D477" s="736"/>
      <c r="E477" s="736"/>
      <c r="F477" s="736"/>
    </row>
    <row r="478" spans="1:6" ht="30" customHeight="1">
      <c r="A478" s="320" t="s">
        <v>47</v>
      </c>
      <c r="B478" s="343">
        <v>1</v>
      </c>
      <c r="C478" s="344"/>
      <c r="D478" s="321" t="s">
        <v>48</v>
      </c>
      <c r="E478" s="345">
        <v>22</v>
      </c>
      <c r="F478" s="346"/>
    </row>
    <row r="479" spans="1:6" ht="30" customHeight="1">
      <c r="A479" s="320" t="s">
        <v>4</v>
      </c>
      <c r="B479" s="333" t="s">
        <v>223</v>
      </c>
      <c r="C479" s="332"/>
      <c r="D479" s="321"/>
      <c r="E479" s="324"/>
      <c r="F479" s="323"/>
    </row>
    <row r="480" spans="1:6" ht="30" customHeight="1">
      <c r="A480" s="325" t="s">
        <v>49</v>
      </c>
      <c r="B480" s="333" t="s">
        <v>224</v>
      </c>
      <c r="C480" s="323"/>
      <c r="D480" s="321"/>
      <c r="E480" s="324"/>
      <c r="F480" s="323"/>
    </row>
    <row r="481" spans="1:6" ht="30" customHeight="1">
      <c r="A481" s="319" t="s">
        <v>51</v>
      </c>
      <c r="B481" s="322" t="s">
        <v>417</v>
      </c>
      <c r="C481" s="321"/>
      <c r="D481" s="326" t="s">
        <v>53</v>
      </c>
      <c r="E481" s="345">
        <v>1528</v>
      </c>
      <c r="F481" s="346"/>
    </row>
    <row r="482" spans="1:6" ht="30" customHeight="1">
      <c r="A482" s="327" t="s">
        <v>54</v>
      </c>
      <c r="B482" s="328" t="s">
        <v>55</v>
      </c>
      <c r="C482" s="328" t="s">
        <v>56</v>
      </c>
      <c r="D482" s="328" t="s">
        <v>12</v>
      </c>
      <c r="E482" s="347" t="s">
        <v>57</v>
      </c>
      <c r="F482" s="348"/>
    </row>
    <row r="483" spans="1:6" ht="30" customHeight="1">
      <c r="A483" s="327">
        <v>1</v>
      </c>
      <c r="B483" s="321" t="s">
        <v>5</v>
      </c>
      <c r="C483" s="329">
        <v>20</v>
      </c>
      <c r="D483" s="328" t="str">
        <f>IF(C483&gt;=18,"A1",IF(C483&gt;=16,"A2",IF(C483&gt;=14,"B1",IF(C483&gt;=12,"B2",IF(C483&gt;=10,"C1",IF(C483&gt;=8,"C2",IF(C483&gt;=6.5,"D","E")))))))</f>
        <v>A1</v>
      </c>
      <c r="E483" s="753" t="s">
        <v>412</v>
      </c>
      <c r="F483" s="754"/>
    </row>
    <row r="484" spans="1:6" ht="30" customHeight="1">
      <c r="A484" s="327">
        <v>2</v>
      </c>
      <c r="B484" s="321" t="s">
        <v>6</v>
      </c>
      <c r="C484" s="329">
        <v>19</v>
      </c>
      <c r="D484" s="328" t="str">
        <f>IF(C484&gt;=18,"A1",IF(C484&gt;=16,"A2",IF(C484&gt;=14,"B1",IF(C484&gt;=12,"B2",IF(C484&gt;=10,"C1",IF(C484&gt;=8,"C2",IF(C484&gt;=6.5,"D","E")))))))</f>
        <v>A1</v>
      </c>
      <c r="E484" s="755"/>
      <c r="F484" s="756"/>
    </row>
    <row r="485" spans="1:6" ht="30" customHeight="1">
      <c r="A485" s="327">
        <v>3</v>
      </c>
      <c r="B485" s="321" t="s">
        <v>7</v>
      </c>
      <c r="C485" s="329">
        <v>19.5</v>
      </c>
      <c r="D485" s="328" t="str">
        <f>IF(C485&gt;=18,"A1",IF(C485&gt;=16,"A2",IF(C485&gt;=14,"B1",IF(C485&gt;=12,"B2",IF(C485&gt;=10,"C1",IF(C485&gt;=8,"C2",IF(C485&gt;=6.5,"D","E")))))))</f>
        <v>A1</v>
      </c>
      <c r="E485" s="755"/>
      <c r="F485" s="756"/>
    </row>
    <row r="486" spans="1:6" ht="30" customHeight="1">
      <c r="A486" s="327">
        <v>4</v>
      </c>
      <c r="B486" s="321" t="s">
        <v>8</v>
      </c>
      <c r="C486" s="329">
        <v>20</v>
      </c>
      <c r="D486" s="328" t="str">
        <f>IF(C486&gt;=18,"A1",IF(C486&gt;=16,"A2",IF(C486&gt;=14,"B1",IF(C486&gt;=12,"B2",IF(C486&gt;=10,"C1",IF(C486&gt;=8,"C2",IF(C486&gt;=6.5,"D","E")))))))</f>
        <v>A1</v>
      </c>
      <c r="E486" s="755"/>
      <c r="F486" s="756"/>
    </row>
    <row r="487" spans="1:6" ht="30" customHeight="1">
      <c r="A487" s="327">
        <v>5</v>
      </c>
      <c r="B487" s="321" t="s">
        <v>9</v>
      </c>
      <c r="C487" s="329">
        <v>19.5</v>
      </c>
      <c r="D487" s="328" t="str">
        <f>IF(C487&gt;=18,"A1",IF(C487&gt;=16,"A2",IF(C487&gt;=14,"B1",IF(C487&gt;=12,"B2",IF(C487&gt;=10,"C1",IF(C487&gt;=8,"C2",IF(C487&gt;=6.5,"D","E")))))))</f>
        <v>A1</v>
      </c>
      <c r="E487" s="755"/>
      <c r="F487" s="756"/>
    </row>
    <row r="488" spans="1:6" ht="30" customHeight="1">
      <c r="A488" s="320"/>
      <c r="B488" s="328" t="s">
        <v>10</v>
      </c>
      <c r="C488" s="329">
        <f>C483+C484+C485+C486+C487</f>
        <v>98</v>
      </c>
      <c r="D488" s="328" t="str">
        <f>IF(C488&gt;=91,"A1",IF(C488&gt;=81,"A2",IF(C488&gt;=71,"B1",IF(C488&gt;=61,"B2",IF(C488&gt;=51,"C1",IF(C488&gt;=41,"C2",IF(C488&gt;=33,"D","E")))))))</f>
        <v>A1</v>
      </c>
      <c r="E488" s="755"/>
      <c r="F488" s="756"/>
    </row>
    <row r="489" spans="1:6" ht="30" customHeight="1">
      <c r="A489" s="320"/>
      <c r="B489" s="321"/>
      <c r="C489" s="328">
        <f>(C488/100)*100</f>
        <v>98</v>
      </c>
      <c r="D489" s="321"/>
      <c r="E489" s="757"/>
      <c r="F489" s="758"/>
    </row>
    <row r="490" spans="1:6" ht="30" customHeight="1">
      <c r="A490" s="349" t="s">
        <v>426</v>
      </c>
      <c r="B490" s="350" t="s">
        <v>59</v>
      </c>
      <c r="C490" s="351"/>
      <c r="D490" s="350" t="s">
        <v>60</v>
      </c>
      <c r="E490" s="352"/>
      <c r="F490" s="351"/>
    </row>
    <row r="491" spans="1:6" ht="30" customHeight="1">
      <c r="A491" s="353"/>
      <c r="B491" s="354"/>
      <c r="C491" s="355"/>
      <c r="D491" s="354"/>
      <c r="E491" s="356"/>
      <c r="F491" s="355"/>
    </row>
    <row r="493" spans="1:6" ht="30" customHeight="1">
      <c r="A493" s="318"/>
      <c r="B493" s="759" t="s">
        <v>0</v>
      </c>
      <c r="C493" s="736"/>
      <c r="D493" s="736"/>
      <c r="E493" s="736"/>
      <c r="F493" s="760"/>
    </row>
    <row r="494" spans="1:6" ht="30" customHeight="1">
      <c r="A494" s="320"/>
      <c r="B494" s="759" t="s">
        <v>42</v>
      </c>
      <c r="C494" s="736"/>
      <c r="D494" s="736"/>
      <c r="E494" s="736"/>
      <c r="F494" s="760"/>
    </row>
    <row r="495" spans="1:6" ht="30" customHeight="1">
      <c r="A495" s="320"/>
      <c r="B495" s="759" t="s">
        <v>43</v>
      </c>
      <c r="C495" s="736"/>
      <c r="D495" s="736"/>
      <c r="E495" s="736"/>
      <c r="F495" s="760"/>
    </row>
    <row r="496" spans="1:6" ht="30" customHeight="1">
      <c r="A496" s="320"/>
      <c r="B496" s="761" t="s">
        <v>44</v>
      </c>
      <c r="C496" s="762"/>
      <c r="D496" s="762"/>
      <c r="E496" s="762"/>
      <c r="F496" s="763"/>
    </row>
    <row r="497" spans="1:6" ht="30" customHeight="1">
      <c r="A497" s="320"/>
      <c r="B497" s="759" t="s">
        <v>425</v>
      </c>
      <c r="C497" s="736"/>
      <c r="D497" s="736"/>
      <c r="E497" s="736"/>
      <c r="F497" s="760"/>
    </row>
    <row r="498" spans="1:6" ht="30" customHeight="1">
      <c r="A498" s="759" t="s">
        <v>46</v>
      </c>
      <c r="B498" s="736"/>
      <c r="C498" s="736"/>
      <c r="D498" s="736"/>
      <c r="E498" s="736"/>
      <c r="F498" s="760"/>
    </row>
    <row r="499" spans="1:6" ht="30" customHeight="1">
      <c r="A499" s="320" t="s">
        <v>47</v>
      </c>
      <c r="B499" s="770">
        <v>1</v>
      </c>
      <c r="C499" s="771"/>
      <c r="D499" s="321" t="s">
        <v>48</v>
      </c>
      <c r="E499" s="772">
        <v>23</v>
      </c>
      <c r="F499" s="773"/>
    </row>
    <row r="500" spans="1:6" ht="30" customHeight="1">
      <c r="A500" s="320" t="s">
        <v>4</v>
      </c>
      <c r="B500" s="333" t="s">
        <v>38</v>
      </c>
      <c r="C500" s="323"/>
      <c r="D500" s="321"/>
      <c r="E500" s="324"/>
      <c r="F500" s="323"/>
    </row>
    <row r="501" spans="1:6" ht="30" customHeight="1">
      <c r="A501" s="325" t="s">
        <v>49</v>
      </c>
      <c r="B501" s="333" t="s">
        <v>227</v>
      </c>
      <c r="C501" s="323"/>
      <c r="D501" s="321"/>
      <c r="E501" s="324"/>
      <c r="F501" s="323"/>
    </row>
    <row r="502" spans="1:6" ht="30" customHeight="1">
      <c r="A502" s="319" t="s">
        <v>51</v>
      </c>
      <c r="B502" s="774" t="s">
        <v>228</v>
      </c>
      <c r="C502" s="775"/>
      <c r="D502" s="326" t="s">
        <v>53</v>
      </c>
      <c r="E502" s="772">
        <v>1554</v>
      </c>
      <c r="F502" s="773"/>
    </row>
    <row r="503" spans="1:6" ht="30" customHeight="1">
      <c r="A503" s="327" t="s">
        <v>54</v>
      </c>
      <c r="B503" s="328" t="s">
        <v>55</v>
      </c>
      <c r="C503" s="328" t="s">
        <v>56</v>
      </c>
      <c r="D503" s="328" t="s">
        <v>12</v>
      </c>
      <c r="E503" s="751" t="s">
        <v>57</v>
      </c>
      <c r="F503" s="752"/>
    </row>
    <row r="504" spans="1:6" ht="30" customHeight="1">
      <c r="A504" s="327">
        <v>1</v>
      </c>
      <c r="B504" s="321" t="s">
        <v>5</v>
      </c>
      <c r="C504" s="329">
        <v>12</v>
      </c>
      <c r="D504" s="328" t="str">
        <f>IF(C504&gt;=18,"A1",IF(C504&gt;=16,"A2",IF(C504&gt;=14,"B1",IF(C504&gt;=12,"B2",IF(C504&gt;=10,"C1",IF(C504&gt;=8,"C2",IF(C504&gt;=6.5,"D","E")))))))</f>
        <v>B2</v>
      </c>
      <c r="E504" s="753" t="s">
        <v>432</v>
      </c>
      <c r="F504" s="754"/>
    </row>
    <row r="505" spans="1:6" ht="30" customHeight="1">
      <c r="A505" s="327">
        <v>2</v>
      </c>
      <c r="B505" s="321" t="s">
        <v>6</v>
      </c>
      <c r="C505" s="329">
        <v>13</v>
      </c>
      <c r="D505" s="328" t="str">
        <f>IF(C505&gt;=18,"A1",IF(C505&gt;=16,"A2",IF(C505&gt;=14,"B1",IF(C505&gt;=12,"B2",IF(C505&gt;=10,"C1",IF(C505&gt;=8,"C2",IF(C505&gt;=6.5,"D","E")))))))</f>
        <v>B2</v>
      </c>
      <c r="E505" s="755"/>
      <c r="F505" s="756"/>
    </row>
    <row r="506" spans="1:6" ht="30" customHeight="1">
      <c r="A506" s="327">
        <v>3</v>
      </c>
      <c r="B506" s="321" t="s">
        <v>7</v>
      </c>
      <c r="C506" s="329">
        <v>14.5</v>
      </c>
      <c r="D506" s="328" t="str">
        <f>IF(C506&gt;=18,"A1",IF(C506&gt;=16,"A2",IF(C506&gt;=14,"B1",IF(C506&gt;=12,"B2",IF(C506&gt;=10,"C1",IF(C506&gt;=8,"C2",IF(C506&gt;=6.5,"D","E")))))))</f>
        <v>B1</v>
      </c>
      <c r="E506" s="755"/>
      <c r="F506" s="756"/>
    </row>
    <row r="507" spans="1:6" ht="30" customHeight="1">
      <c r="A507" s="327">
        <v>4</v>
      </c>
      <c r="B507" s="321" t="s">
        <v>8</v>
      </c>
      <c r="C507" s="329">
        <v>12</v>
      </c>
      <c r="D507" s="328" t="str">
        <f>IF(C507&gt;=18,"A1",IF(C507&gt;=16,"A2",IF(C507&gt;=14,"B1",IF(C507&gt;=12,"B2",IF(C507&gt;=10,"C1",IF(C507&gt;=8,"C2",IF(C507&gt;=6.5,"D","E")))))))</f>
        <v>B2</v>
      </c>
      <c r="E507" s="755"/>
      <c r="F507" s="756"/>
    </row>
    <row r="508" spans="1:6" ht="30" customHeight="1">
      <c r="A508" s="327">
        <v>5</v>
      </c>
      <c r="B508" s="321" t="s">
        <v>9</v>
      </c>
      <c r="C508" s="329">
        <v>7</v>
      </c>
      <c r="D508" s="328" t="str">
        <f>IF(C508&gt;=18,"A1",IF(C508&gt;=16,"A2",IF(C508&gt;=14,"B1",IF(C508&gt;=12,"B2",IF(C508&gt;=10,"C1",IF(C508&gt;=8,"C2",IF(C508&gt;=6.5,"D","E")))))))</f>
        <v>D</v>
      </c>
      <c r="E508" s="755"/>
      <c r="F508" s="756"/>
    </row>
    <row r="509" spans="1:6" ht="30" customHeight="1">
      <c r="A509" s="320"/>
      <c r="B509" s="328" t="s">
        <v>10</v>
      </c>
      <c r="C509" s="329">
        <f>C504+C505+C506+C507+C508</f>
        <v>58.5</v>
      </c>
      <c r="D509" s="328" t="str">
        <f>IF(C509&gt;=91,"A1",IF(C509&gt;=81,"A2",IF(C509&gt;=71,"B1",IF(C509&gt;=61,"B2",IF(C509&gt;=51,"C1",IF(C509&gt;=41,"C2",IF(C509&gt;=33,"D","E")))))))</f>
        <v>C1</v>
      </c>
      <c r="E509" s="755"/>
      <c r="F509" s="756"/>
    </row>
    <row r="510" spans="1:6" ht="30" customHeight="1">
      <c r="A510" s="320"/>
      <c r="B510" s="321"/>
      <c r="C510" s="328">
        <f>(C509/100)*100</f>
        <v>58.5</v>
      </c>
      <c r="D510" s="321"/>
      <c r="E510" s="757"/>
      <c r="F510" s="758"/>
    </row>
    <row r="511" spans="1:6" ht="30" customHeight="1">
      <c r="A511" s="738" t="s">
        <v>426</v>
      </c>
      <c r="B511" s="740" t="s">
        <v>59</v>
      </c>
      <c r="C511" s="741"/>
      <c r="D511" s="740" t="s">
        <v>60</v>
      </c>
      <c r="E511" s="744"/>
      <c r="F511" s="741"/>
    </row>
    <row r="512" spans="1:6" ht="30" customHeight="1">
      <c r="A512" s="739"/>
      <c r="B512" s="742"/>
      <c r="C512" s="743"/>
      <c r="D512" s="742"/>
      <c r="E512" s="745"/>
      <c r="F512" s="743"/>
    </row>
    <row r="514" spans="1:6" ht="30" customHeight="1">
      <c r="A514" s="318"/>
      <c r="B514" s="759" t="s">
        <v>0</v>
      </c>
      <c r="C514" s="736"/>
      <c r="D514" s="736"/>
      <c r="E514" s="736"/>
      <c r="F514" s="760"/>
    </row>
    <row r="515" spans="1:6" ht="30" customHeight="1">
      <c r="A515" s="320"/>
      <c r="B515" s="759" t="s">
        <v>42</v>
      </c>
      <c r="C515" s="736"/>
      <c r="D515" s="736"/>
      <c r="E515" s="736"/>
      <c r="F515" s="760"/>
    </row>
    <row r="516" spans="1:6" ht="30" customHeight="1">
      <c r="A516" s="320"/>
      <c r="B516" s="759" t="s">
        <v>43</v>
      </c>
      <c r="C516" s="736"/>
      <c r="D516" s="736"/>
      <c r="E516" s="736"/>
      <c r="F516" s="760"/>
    </row>
    <row r="517" spans="1:6" ht="30" customHeight="1">
      <c r="A517" s="320"/>
      <c r="B517" s="761" t="s">
        <v>44</v>
      </c>
      <c r="C517" s="762"/>
      <c r="D517" s="762"/>
      <c r="E517" s="762"/>
      <c r="F517" s="763"/>
    </row>
    <row r="518" spans="1:6" ht="30" customHeight="1">
      <c r="A518" s="320"/>
      <c r="B518" s="759" t="s">
        <v>425</v>
      </c>
      <c r="C518" s="736"/>
      <c r="D518" s="736"/>
      <c r="E518" s="736"/>
      <c r="F518" s="760"/>
    </row>
    <row r="519" spans="1:6" ht="30" customHeight="1">
      <c r="A519" s="759" t="s">
        <v>46</v>
      </c>
      <c r="B519" s="736"/>
      <c r="C519" s="736"/>
      <c r="D519" s="736"/>
      <c r="E519" s="736"/>
      <c r="F519" s="760"/>
    </row>
    <row r="520" spans="1:6" ht="30" customHeight="1">
      <c r="A520" s="320" t="s">
        <v>47</v>
      </c>
      <c r="B520" s="770">
        <v>1</v>
      </c>
      <c r="C520" s="771"/>
      <c r="D520" s="321" t="s">
        <v>48</v>
      </c>
      <c r="E520" s="772">
        <v>24</v>
      </c>
      <c r="F520" s="773"/>
    </row>
    <row r="521" spans="1:6" ht="30" customHeight="1">
      <c r="A521" s="320" t="s">
        <v>4</v>
      </c>
      <c r="B521" s="333" t="s">
        <v>39</v>
      </c>
      <c r="C521" s="332"/>
      <c r="D521" s="321"/>
      <c r="E521" s="324"/>
      <c r="F521" s="323"/>
    </row>
    <row r="522" spans="1:6" ht="30" customHeight="1">
      <c r="A522" s="325" t="s">
        <v>49</v>
      </c>
      <c r="B522" s="333" t="s">
        <v>229</v>
      </c>
      <c r="C522" s="323"/>
      <c r="D522" s="321"/>
      <c r="E522" s="324"/>
      <c r="F522" s="323"/>
    </row>
    <row r="523" spans="1:6" ht="30" customHeight="1">
      <c r="A523" s="319" t="s">
        <v>51</v>
      </c>
      <c r="B523" s="774" t="s">
        <v>230</v>
      </c>
      <c r="C523" s="775"/>
      <c r="D523" s="326" t="s">
        <v>53</v>
      </c>
      <c r="E523" s="772">
        <v>1582</v>
      </c>
      <c r="F523" s="773"/>
    </row>
    <row r="524" spans="1:6" ht="30" customHeight="1">
      <c r="A524" s="327" t="s">
        <v>54</v>
      </c>
      <c r="B524" s="328" t="s">
        <v>55</v>
      </c>
      <c r="C524" s="328" t="s">
        <v>56</v>
      </c>
      <c r="D524" s="328" t="s">
        <v>12</v>
      </c>
      <c r="E524" s="751" t="s">
        <v>57</v>
      </c>
      <c r="F524" s="752"/>
    </row>
    <row r="525" spans="1:6" ht="30" customHeight="1">
      <c r="A525" s="327">
        <v>1</v>
      </c>
      <c r="B525" s="321" t="s">
        <v>5</v>
      </c>
      <c r="C525" s="329">
        <v>20</v>
      </c>
      <c r="D525" s="328" t="str">
        <f>IF(C525&gt;=18,"A1",IF(C525&gt;=16,"A2",IF(C525&gt;=14,"B1",IF(C525&gt;=12,"B2",IF(C525&gt;=10,"C1",IF(C525&gt;=8,"C2",IF(C525&gt;=6.5,"D","E")))))))</f>
        <v>A1</v>
      </c>
      <c r="E525" s="753" t="s">
        <v>409</v>
      </c>
      <c r="F525" s="754"/>
    </row>
    <row r="526" spans="1:6" ht="30" customHeight="1">
      <c r="A526" s="327">
        <v>2</v>
      </c>
      <c r="B526" s="321" t="s">
        <v>6</v>
      </c>
      <c r="C526" s="329">
        <v>17.5</v>
      </c>
      <c r="D526" s="328" t="str">
        <f>IF(C526&gt;=18,"A1",IF(C526&gt;=16,"A2",IF(C526&gt;=14,"B1",IF(C526&gt;=12,"B2",IF(C526&gt;=10,"C1",IF(C526&gt;=8,"C2",IF(C526&gt;=6.5,"D","E")))))))</f>
        <v>A2</v>
      </c>
      <c r="E526" s="755"/>
      <c r="F526" s="756"/>
    </row>
    <row r="527" spans="1:6" ht="30" customHeight="1">
      <c r="A527" s="327">
        <v>3</v>
      </c>
      <c r="B527" s="321" t="s">
        <v>7</v>
      </c>
      <c r="C527" s="329">
        <v>19.5</v>
      </c>
      <c r="D527" s="328" t="str">
        <f>IF(C527&gt;=18,"A1",IF(C527&gt;=16,"A2",IF(C527&gt;=14,"B1",IF(C527&gt;=12,"B2",IF(C527&gt;=10,"C1",IF(C527&gt;=8,"C2",IF(C527&gt;=6.5,"D","E")))))))</f>
        <v>A1</v>
      </c>
      <c r="E527" s="755"/>
      <c r="F527" s="756"/>
    </row>
    <row r="528" spans="1:6" ht="30" customHeight="1">
      <c r="A528" s="327">
        <v>4</v>
      </c>
      <c r="B528" s="321" t="s">
        <v>8</v>
      </c>
      <c r="C528" s="329">
        <v>19.5</v>
      </c>
      <c r="D528" s="328" t="str">
        <f>IF(C528&gt;=18,"A1",IF(C528&gt;=16,"A2",IF(C528&gt;=14,"B1",IF(C528&gt;=12,"B2",IF(C528&gt;=10,"C1",IF(C528&gt;=8,"C2",IF(C528&gt;=6.5,"D","E")))))))</f>
        <v>A1</v>
      </c>
      <c r="E528" s="755"/>
      <c r="F528" s="756"/>
    </row>
    <row r="529" spans="1:6" ht="30" customHeight="1">
      <c r="A529" s="327">
        <v>5</v>
      </c>
      <c r="B529" s="321" t="s">
        <v>9</v>
      </c>
      <c r="C529" s="329">
        <v>20</v>
      </c>
      <c r="D529" s="328" t="str">
        <f>IF(C529&gt;=18,"A1",IF(C529&gt;=16,"A2",IF(C529&gt;=14,"B1",IF(C529&gt;=12,"B2",IF(C529&gt;=10,"C1",IF(C529&gt;=8,"C2",IF(C529&gt;=6.5,"D","E")))))))</f>
        <v>A1</v>
      </c>
      <c r="E529" s="755"/>
      <c r="F529" s="756"/>
    </row>
    <row r="530" spans="1:6" ht="30" customHeight="1">
      <c r="A530" s="320"/>
      <c r="B530" s="328" t="s">
        <v>10</v>
      </c>
      <c r="C530" s="329">
        <f>C525+C526+C527+C528+C529</f>
        <v>96.5</v>
      </c>
      <c r="D530" s="328" t="str">
        <f>IF(C530&gt;=91,"A1",IF(C530&gt;=81,"A2",IF(C530&gt;=71,"B1",IF(C530&gt;=61,"B2",IF(C530&gt;=51,"C1",IF(C530&gt;=41,"C2",IF(C530&gt;=33,"D","E")))))))</f>
        <v>A1</v>
      </c>
      <c r="E530" s="755"/>
      <c r="F530" s="756"/>
    </row>
    <row r="531" spans="1:6" ht="30" customHeight="1">
      <c r="A531" s="320"/>
      <c r="B531" s="321"/>
      <c r="C531" s="328">
        <f>(C530/100)*100</f>
        <v>96.5</v>
      </c>
      <c r="D531" s="321"/>
      <c r="E531" s="757"/>
      <c r="F531" s="758"/>
    </row>
    <row r="532" spans="1:6" ht="30" customHeight="1">
      <c r="A532" s="738" t="s">
        <v>426</v>
      </c>
      <c r="B532" s="740" t="s">
        <v>59</v>
      </c>
      <c r="C532" s="741"/>
      <c r="D532" s="740" t="s">
        <v>60</v>
      </c>
      <c r="E532" s="744"/>
      <c r="F532" s="741"/>
    </row>
    <row r="533" spans="1:6" ht="30" customHeight="1">
      <c r="A533" s="739"/>
      <c r="B533" s="742"/>
      <c r="C533" s="743"/>
      <c r="D533" s="742"/>
      <c r="E533" s="745"/>
      <c r="F533" s="743"/>
    </row>
    <row r="535" spans="1:6" ht="30" customHeight="1">
      <c r="A535" s="318"/>
      <c r="B535" s="759" t="s">
        <v>0</v>
      </c>
      <c r="C535" s="736"/>
      <c r="D535" s="736"/>
      <c r="E535" s="736"/>
      <c r="F535" s="760"/>
    </row>
    <row r="536" spans="1:6" ht="30" customHeight="1">
      <c r="A536" s="320"/>
      <c r="B536" s="759" t="s">
        <v>42</v>
      </c>
      <c r="C536" s="736"/>
      <c r="D536" s="736"/>
      <c r="E536" s="736"/>
      <c r="F536" s="760"/>
    </row>
    <row r="537" spans="1:6" ht="30" customHeight="1">
      <c r="A537" s="320"/>
      <c r="B537" s="759" t="s">
        <v>43</v>
      </c>
      <c r="C537" s="736"/>
      <c r="D537" s="736"/>
      <c r="E537" s="736"/>
      <c r="F537" s="760"/>
    </row>
    <row r="538" spans="1:6" ht="30" customHeight="1">
      <c r="A538" s="320"/>
      <c r="B538" s="761" t="s">
        <v>44</v>
      </c>
      <c r="C538" s="762"/>
      <c r="D538" s="762"/>
      <c r="E538" s="762"/>
      <c r="F538" s="763"/>
    </row>
    <row r="539" spans="1:6" ht="30" customHeight="1">
      <c r="A539" s="320"/>
      <c r="B539" s="759" t="s">
        <v>425</v>
      </c>
      <c r="C539" s="736"/>
      <c r="D539" s="736"/>
      <c r="E539" s="736"/>
      <c r="F539" s="760"/>
    </row>
    <row r="540" spans="1:6" ht="30" customHeight="1">
      <c r="A540" s="759" t="s">
        <v>46</v>
      </c>
      <c r="B540" s="736"/>
      <c r="C540" s="736"/>
      <c r="D540" s="736"/>
      <c r="E540" s="736"/>
      <c r="F540" s="760"/>
    </row>
    <row r="541" spans="1:6" ht="30" customHeight="1">
      <c r="A541" s="320" t="s">
        <v>47</v>
      </c>
      <c r="B541" s="770">
        <v>1</v>
      </c>
      <c r="C541" s="771"/>
      <c r="D541" s="321" t="s">
        <v>48</v>
      </c>
      <c r="E541" s="772">
        <v>25</v>
      </c>
      <c r="F541" s="773"/>
    </row>
    <row r="542" spans="1:6" ht="30" customHeight="1">
      <c r="A542" s="320" t="s">
        <v>4</v>
      </c>
      <c r="B542" s="333" t="s">
        <v>40</v>
      </c>
      <c r="C542" s="332"/>
      <c r="D542" s="321"/>
      <c r="E542" s="324"/>
      <c r="F542" s="323"/>
    </row>
    <row r="543" spans="1:6" ht="30" customHeight="1">
      <c r="A543" s="325" t="s">
        <v>49</v>
      </c>
      <c r="B543" s="333" t="s">
        <v>232</v>
      </c>
      <c r="C543" s="323"/>
      <c r="D543" s="321"/>
      <c r="E543" s="324"/>
      <c r="F543" s="323"/>
    </row>
    <row r="544" spans="1:6" ht="30" customHeight="1">
      <c r="A544" s="319" t="s">
        <v>51</v>
      </c>
      <c r="B544" s="774" t="s">
        <v>233</v>
      </c>
      <c r="C544" s="775"/>
      <c r="D544" s="326" t="s">
        <v>53</v>
      </c>
      <c r="E544" s="772">
        <v>1584</v>
      </c>
      <c r="F544" s="773"/>
    </row>
    <row r="545" spans="1:6" ht="30" customHeight="1">
      <c r="A545" s="327" t="s">
        <v>54</v>
      </c>
      <c r="B545" s="328" t="s">
        <v>55</v>
      </c>
      <c r="C545" s="328" t="s">
        <v>56</v>
      </c>
      <c r="D545" s="328" t="s">
        <v>12</v>
      </c>
      <c r="E545" s="751" t="s">
        <v>57</v>
      </c>
      <c r="F545" s="752"/>
    </row>
    <row r="546" spans="1:6" ht="30" customHeight="1">
      <c r="A546" s="327">
        <v>1</v>
      </c>
      <c r="B546" s="321" t="s">
        <v>5</v>
      </c>
      <c r="C546" s="329">
        <v>8</v>
      </c>
      <c r="D546" s="328" t="str">
        <f>IF(C546&gt;=18,"A1",IF(C546&gt;=16,"A2",IF(C546&gt;=14,"B1",IF(C546&gt;=12,"B2",IF(C546&gt;=10,"C1",IF(C546&gt;=8,"C2",IF(C546&gt;=6.5,"D","E")))))))</f>
        <v>C2</v>
      </c>
      <c r="E546" s="753" t="s">
        <v>429</v>
      </c>
      <c r="F546" s="754"/>
    </row>
    <row r="547" spans="1:6" ht="30" customHeight="1">
      <c r="A547" s="327">
        <v>2</v>
      </c>
      <c r="B547" s="321" t="s">
        <v>6</v>
      </c>
      <c r="C547" s="329">
        <v>7.5</v>
      </c>
      <c r="D547" s="328" t="str">
        <f>IF(C547&gt;=18,"A1",IF(C547&gt;=16,"A2",IF(C547&gt;=14,"B1",IF(C547&gt;=12,"B2",IF(C547&gt;=10,"C1",IF(C547&gt;=8,"C2",IF(C547&gt;=6.5,"D","E")))))))</f>
        <v>D</v>
      </c>
      <c r="E547" s="755"/>
      <c r="F547" s="756"/>
    </row>
    <row r="548" spans="1:6" ht="30" customHeight="1">
      <c r="A548" s="327">
        <v>3</v>
      </c>
      <c r="B548" s="321" t="s">
        <v>7</v>
      </c>
      <c r="C548" s="329">
        <v>12</v>
      </c>
      <c r="D548" s="328" t="str">
        <f>IF(C548&gt;=18,"A1",IF(C548&gt;=16,"A2",IF(C548&gt;=14,"B1",IF(C548&gt;=12,"B2",IF(C548&gt;=10,"C1",IF(C548&gt;=8,"C2",IF(C548&gt;=6.5,"D","E")))))))</f>
        <v>B2</v>
      </c>
      <c r="E548" s="755"/>
      <c r="F548" s="756"/>
    </row>
    <row r="549" spans="1:6" ht="30" customHeight="1">
      <c r="A549" s="327">
        <v>4</v>
      </c>
      <c r="B549" s="321" t="s">
        <v>8</v>
      </c>
      <c r="C549" s="329">
        <v>8.5</v>
      </c>
      <c r="D549" s="328" t="str">
        <f>IF(C549&gt;=18,"A1",IF(C549&gt;=16,"A2",IF(C549&gt;=14,"B1",IF(C549&gt;=12,"B2",IF(C549&gt;=10,"C1",IF(C549&gt;=8,"C2",IF(C549&gt;=6.5,"D","E")))))))</f>
        <v>C2</v>
      </c>
      <c r="E549" s="755"/>
      <c r="F549" s="756"/>
    </row>
    <row r="550" spans="1:6" ht="30" customHeight="1">
      <c r="A550" s="327">
        <v>5</v>
      </c>
      <c r="B550" s="321" t="s">
        <v>9</v>
      </c>
      <c r="C550" s="329">
        <v>9</v>
      </c>
      <c r="D550" s="328" t="str">
        <f>IF(C550&gt;=18,"A1",IF(C550&gt;=16,"A2",IF(C550&gt;=14,"B1",IF(C550&gt;=12,"B2",IF(C550&gt;=10,"C1",IF(C550&gt;=8,"C2",IF(C550&gt;=6.5,"D","E")))))))</f>
        <v>C2</v>
      </c>
      <c r="E550" s="755"/>
      <c r="F550" s="756"/>
    </row>
    <row r="551" spans="1:6" ht="30" customHeight="1">
      <c r="A551" s="320"/>
      <c r="B551" s="328" t="s">
        <v>10</v>
      </c>
      <c r="C551" s="329">
        <f>C546+C547+C548+C549+C550</f>
        <v>45</v>
      </c>
      <c r="D551" s="328" t="str">
        <f>IF(C551&gt;=91,"A1",IF(C551&gt;=81,"A2",IF(C551&gt;=71,"B1",IF(C551&gt;=61,"B2",IF(C551&gt;=51,"C1",IF(C551&gt;=41,"C2",IF(C551&gt;=33,"D","E")))))))</f>
        <v>C2</v>
      </c>
      <c r="E551" s="755"/>
      <c r="F551" s="756"/>
    </row>
    <row r="552" spans="1:6" ht="30" customHeight="1">
      <c r="A552" s="320"/>
      <c r="B552" s="321"/>
      <c r="C552" s="328">
        <f>(C551/100)*100</f>
        <v>45</v>
      </c>
      <c r="D552" s="321"/>
      <c r="E552" s="757"/>
      <c r="F552" s="758"/>
    </row>
    <row r="553" spans="1:6" ht="30" customHeight="1">
      <c r="A553" s="738" t="s">
        <v>426</v>
      </c>
      <c r="B553" s="740" t="s">
        <v>59</v>
      </c>
      <c r="C553" s="741"/>
      <c r="D553" s="740" t="s">
        <v>60</v>
      </c>
      <c r="E553" s="744"/>
      <c r="F553" s="741"/>
    </row>
    <row r="554" spans="1:6" ht="30" customHeight="1">
      <c r="A554" s="739"/>
      <c r="B554" s="742"/>
      <c r="C554" s="743"/>
      <c r="D554" s="742"/>
      <c r="E554" s="745"/>
      <c r="F554" s="743"/>
    </row>
    <row r="556" spans="1:6" ht="30" customHeight="1">
      <c r="A556" s="318"/>
      <c r="B556" s="759" t="s">
        <v>0</v>
      </c>
      <c r="C556" s="736"/>
      <c r="D556" s="736"/>
      <c r="E556" s="736"/>
      <c r="F556" s="760"/>
    </row>
    <row r="557" spans="1:6" ht="30" customHeight="1">
      <c r="A557" s="320"/>
      <c r="B557" s="759" t="s">
        <v>42</v>
      </c>
      <c r="C557" s="736"/>
      <c r="D557" s="736"/>
      <c r="E557" s="736"/>
      <c r="F557" s="760"/>
    </row>
    <row r="558" spans="1:6" ht="30" customHeight="1">
      <c r="A558" s="320"/>
      <c r="B558" s="759" t="s">
        <v>43</v>
      </c>
      <c r="C558" s="736"/>
      <c r="D558" s="736"/>
      <c r="E558" s="736"/>
      <c r="F558" s="760"/>
    </row>
    <row r="559" spans="1:6" ht="30" customHeight="1">
      <c r="A559" s="320"/>
      <c r="B559" s="761" t="s">
        <v>44</v>
      </c>
      <c r="C559" s="762"/>
      <c r="D559" s="762"/>
      <c r="E559" s="762"/>
      <c r="F559" s="763"/>
    </row>
    <row r="560" spans="1:6" ht="30" customHeight="1">
      <c r="A560" s="320"/>
      <c r="B560" s="759" t="s">
        <v>425</v>
      </c>
      <c r="C560" s="736"/>
      <c r="D560" s="736"/>
      <c r="E560" s="736"/>
      <c r="F560" s="760"/>
    </row>
    <row r="561" spans="1:6" ht="30" customHeight="1">
      <c r="A561" s="759" t="s">
        <v>46</v>
      </c>
      <c r="B561" s="736"/>
      <c r="C561" s="736"/>
      <c r="D561" s="736"/>
      <c r="E561" s="736"/>
      <c r="F561" s="760"/>
    </row>
    <row r="562" spans="1:6" ht="30" customHeight="1">
      <c r="A562" s="320" t="s">
        <v>47</v>
      </c>
      <c r="B562" s="770">
        <v>1</v>
      </c>
      <c r="C562" s="771"/>
      <c r="D562" s="321" t="s">
        <v>48</v>
      </c>
      <c r="E562" s="772">
        <v>26</v>
      </c>
      <c r="F562" s="773"/>
    </row>
    <row r="563" spans="1:6" ht="30" customHeight="1">
      <c r="A563" s="320" t="s">
        <v>4</v>
      </c>
      <c r="B563" s="333" t="s">
        <v>419</v>
      </c>
      <c r="C563" s="332"/>
      <c r="D563" s="321"/>
      <c r="E563" s="324"/>
      <c r="F563" s="323"/>
    </row>
    <row r="564" spans="1:6" ht="30" customHeight="1">
      <c r="A564" s="325" t="s">
        <v>49</v>
      </c>
      <c r="B564" s="333" t="s">
        <v>236</v>
      </c>
      <c r="C564" s="323"/>
      <c r="D564" s="321"/>
      <c r="E564" s="324"/>
      <c r="F564" s="323"/>
    </row>
    <row r="565" spans="1:6" ht="30" customHeight="1">
      <c r="A565" s="319" t="s">
        <v>51</v>
      </c>
      <c r="B565" s="774" t="s">
        <v>237</v>
      </c>
      <c r="C565" s="775"/>
      <c r="D565" s="326" t="s">
        <v>53</v>
      </c>
      <c r="E565" s="772">
        <v>1588</v>
      </c>
      <c r="F565" s="773"/>
    </row>
    <row r="566" spans="1:6" ht="30" customHeight="1">
      <c r="A566" s="327" t="s">
        <v>54</v>
      </c>
      <c r="B566" s="328" t="s">
        <v>55</v>
      </c>
      <c r="C566" s="328" t="s">
        <v>56</v>
      </c>
      <c r="D566" s="328" t="s">
        <v>12</v>
      </c>
      <c r="E566" s="751" t="s">
        <v>57</v>
      </c>
      <c r="F566" s="752"/>
    </row>
    <row r="567" spans="1:6" ht="30" customHeight="1">
      <c r="A567" s="327">
        <v>1</v>
      </c>
      <c r="B567" s="321" t="s">
        <v>5</v>
      </c>
      <c r="C567" s="329">
        <v>18</v>
      </c>
      <c r="D567" s="328" t="str">
        <f>IF(C567&gt;=18,"A1",IF(C567&gt;=16,"A2",IF(C567&gt;=14,"B1",IF(C567&gt;=12,"B2",IF(C567&gt;=10,"C1",IF(C567&gt;=8,"C2",IF(C567&gt;=6.5,"D","E")))))))</f>
        <v>A1</v>
      </c>
      <c r="E567" s="753" t="s">
        <v>433</v>
      </c>
      <c r="F567" s="754"/>
    </row>
    <row r="568" spans="1:6" ht="30" customHeight="1">
      <c r="A568" s="327">
        <v>2</v>
      </c>
      <c r="B568" s="321" t="s">
        <v>6</v>
      </c>
      <c r="C568" s="329">
        <v>13</v>
      </c>
      <c r="D568" s="328" t="str">
        <f>IF(C568&gt;=18,"A1",IF(C568&gt;=16,"A2",IF(C568&gt;=14,"B1",IF(C568&gt;=12,"B2",IF(C568&gt;=10,"C1",IF(C568&gt;=8,"C2",IF(C568&gt;=6.5,"D","E")))))))</f>
        <v>B2</v>
      </c>
      <c r="E568" s="755"/>
      <c r="F568" s="756"/>
    </row>
    <row r="569" spans="1:6" ht="30" customHeight="1">
      <c r="A569" s="327">
        <v>3</v>
      </c>
      <c r="B569" s="321" t="s">
        <v>7</v>
      </c>
      <c r="C569" s="329">
        <v>16</v>
      </c>
      <c r="D569" s="328" t="str">
        <f>IF(C569&gt;=18,"A1",IF(C569&gt;=16,"A2",IF(C569&gt;=14,"B1",IF(C569&gt;=12,"B2",IF(C569&gt;=10,"C1",IF(C569&gt;=8,"C2",IF(C569&gt;=6.5,"D","E")))))))</f>
        <v>A2</v>
      </c>
      <c r="E569" s="755"/>
      <c r="F569" s="756"/>
    </row>
    <row r="570" spans="1:6" ht="30" customHeight="1">
      <c r="A570" s="327">
        <v>4</v>
      </c>
      <c r="B570" s="321" t="s">
        <v>8</v>
      </c>
      <c r="C570" s="329">
        <v>17</v>
      </c>
      <c r="D570" s="328" t="str">
        <f>IF(C570&gt;=18,"A1",IF(C570&gt;=16,"A2",IF(C570&gt;=14,"B1",IF(C570&gt;=12,"B2",IF(C570&gt;=10,"C1",IF(C570&gt;=8,"C2",IF(C570&gt;=6.5,"D","E")))))))</f>
        <v>A2</v>
      </c>
      <c r="E570" s="755"/>
      <c r="F570" s="756"/>
    </row>
    <row r="571" spans="1:6" ht="30" customHeight="1">
      <c r="A571" s="327">
        <v>5</v>
      </c>
      <c r="B571" s="321" t="s">
        <v>9</v>
      </c>
      <c r="C571" s="329">
        <v>15.5</v>
      </c>
      <c r="D571" s="328" t="str">
        <f>IF(C571&gt;=18,"A1",IF(C571&gt;=16,"A2",IF(C571&gt;=14,"B1",IF(C571&gt;=12,"B2",IF(C571&gt;=10,"C1",IF(C571&gt;=8,"C2",IF(C571&gt;=6.5,"D","E")))))))</f>
        <v>B1</v>
      </c>
      <c r="E571" s="755"/>
      <c r="F571" s="756"/>
    </row>
    <row r="572" spans="1:6" ht="30" customHeight="1">
      <c r="A572" s="320"/>
      <c r="B572" s="328" t="s">
        <v>10</v>
      </c>
      <c r="C572" s="329">
        <f>C567+C568+C569+C570+C571</f>
        <v>79.5</v>
      </c>
      <c r="D572" s="328" t="str">
        <f>IF(C572&gt;=91,"A1",IF(C572&gt;=81,"A2",IF(C572&gt;=71,"B1",IF(C572&gt;=61,"B2",IF(C572&gt;=51,"C1",IF(C572&gt;=41,"C2",IF(C572&gt;=33,"D","E")))))))</f>
        <v>B1</v>
      </c>
      <c r="E572" s="755"/>
      <c r="F572" s="756"/>
    </row>
    <row r="573" spans="1:6" ht="30" customHeight="1">
      <c r="A573" s="320"/>
      <c r="B573" s="321"/>
      <c r="C573" s="328">
        <f>(C572/100)*100</f>
        <v>79.5</v>
      </c>
      <c r="D573" s="321"/>
      <c r="E573" s="757"/>
      <c r="F573" s="758"/>
    </row>
    <row r="574" spans="1:6" ht="30" customHeight="1">
      <c r="A574" s="738" t="s">
        <v>426</v>
      </c>
      <c r="B574" s="740" t="s">
        <v>59</v>
      </c>
      <c r="C574" s="741"/>
      <c r="D574" s="740"/>
      <c r="E574" s="744"/>
      <c r="F574" s="741"/>
    </row>
    <row r="575" spans="1:6" ht="30" customHeight="1">
      <c r="A575" s="739"/>
      <c r="B575" s="742"/>
      <c r="C575" s="743"/>
      <c r="D575" s="742"/>
      <c r="E575" s="745"/>
      <c r="F575" s="743"/>
    </row>
    <row r="577" spans="1:6" ht="30" customHeight="1">
      <c r="A577" s="325"/>
      <c r="B577" s="746"/>
      <c r="C577" s="746"/>
      <c r="D577" s="746"/>
      <c r="E577" s="746"/>
      <c r="F577" s="746"/>
    </row>
    <row r="578" spans="1:6" ht="30" customHeight="1">
      <c r="A578" s="325"/>
      <c r="B578" s="746"/>
      <c r="C578" s="746"/>
      <c r="D578" s="746"/>
      <c r="E578" s="746"/>
      <c r="F578" s="746"/>
    </row>
    <row r="579" spans="1:6" ht="30" customHeight="1">
      <c r="A579" s="325"/>
      <c r="B579" s="746"/>
      <c r="C579" s="746"/>
      <c r="D579" s="746"/>
      <c r="E579" s="746"/>
      <c r="F579" s="746"/>
    </row>
    <row r="580" spans="1:6" ht="30" customHeight="1">
      <c r="A580" s="325"/>
      <c r="B580" s="747"/>
      <c r="C580" s="747"/>
      <c r="D580" s="747"/>
      <c r="E580" s="747"/>
      <c r="F580" s="747"/>
    </row>
    <row r="581" spans="1:6" ht="30" customHeight="1">
      <c r="A581" s="325"/>
      <c r="B581" s="746"/>
      <c r="C581" s="746"/>
      <c r="D581" s="746"/>
      <c r="E581" s="746"/>
      <c r="F581" s="746"/>
    </row>
    <row r="582" spans="1:6" ht="30" customHeight="1">
      <c r="A582" s="746"/>
      <c r="B582" s="746"/>
      <c r="C582" s="746"/>
      <c r="D582" s="746"/>
      <c r="E582" s="746"/>
      <c r="F582" s="746"/>
    </row>
    <row r="583" spans="1:6" ht="30" customHeight="1">
      <c r="A583" s="325"/>
      <c r="B583" s="750"/>
      <c r="C583" s="750"/>
      <c r="D583" s="325"/>
      <c r="E583" s="750"/>
      <c r="F583" s="750"/>
    </row>
    <row r="584" spans="1:6" ht="30" customHeight="1">
      <c r="A584" s="325"/>
      <c r="B584" s="357"/>
      <c r="C584" s="358"/>
      <c r="D584" s="325"/>
      <c r="E584" s="334"/>
      <c r="F584" s="358"/>
    </row>
    <row r="585" spans="1:6" ht="30" customHeight="1">
      <c r="A585" s="325"/>
      <c r="B585" s="357"/>
      <c r="C585" s="358"/>
      <c r="D585" s="325"/>
      <c r="E585" s="334"/>
      <c r="F585" s="358"/>
    </row>
    <row r="586" spans="1:6" ht="30" customHeight="1">
      <c r="A586" s="359"/>
      <c r="B586" s="747"/>
      <c r="C586" s="747"/>
      <c r="D586" s="357"/>
      <c r="E586" s="750"/>
      <c r="F586" s="750"/>
    </row>
    <row r="587" spans="1:6" ht="30" customHeight="1">
      <c r="A587" s="334"/>
      <c r="B587" s="334"/>
      <c r="C587" s="334"/>
      <c r="D587" s="334"/>
      <c r="E587" s="748"/>
      <c r="F587" s="748"/>
    </row>
    <row r="588" spans="1:6" ht="30" customHeight="1">
      <c r="A588" s="334"/>
      <c r="B588" s="325"/>
      <c r="C588" s="334"/>
      <c r="D588" s="334"/>
      <c r="E588" s="749"/>
      <c r="F588" s="749"/>
    </row>
    <row r="589" spans="1:6" ht="30" customHeight="1">
      <c r="A589" s="334"/>
      <c r="B589" s="325"/>
      <c r="C589" s="334"/>
      <c r="D589" s="334"/>
      <c r="E589" s="749"/>
      <c r="F589" s="749"/>
    </row>
    <row r="590" spans="1:6" ht="30" customHeight="1">
      <c r="A590" s="334"/>
      <c r="B590" s="325"/>
      <c r="C590" s="334"/>
      <c r="D590" s="334"/>
      <c r="E590" s="749"/>
      <c r="F590" s="749"/>
    </row>
    <row r="591" spans="1:6" ht="30" customHeight="1">
      <c r="A591" s="334"/>
      <c r="B591" s="325"/>
      <c r="C591" s="334"/>
      <c r="D591" s="334"/>
      <c r="E591" s="749"/>
      <c r="F591" s="749"/>
    </row>
    <row r="592" spans="1:6" ht="30" customHeight="1">
      <c r="A592" s="334"/>
      <c r="B592" s="325"/>
      <c r="C592" s="334"/>
      <c r="D592" s="334"/>
      <c r="E592" s="749"/>
      <c r="F592" s="749"/>
    </row>
    <row r="593" spans="1:6" ht="30" customHeight="1">
      <c r="A593" s="325"/>
      <c r="B593" s="334"/>
      <c r="C593" s="334"/>
      <c r="D593" s="334"/>
      <c r="E593" s="749"/>
      <c r="F593" s="749"/>
    </row>
    <row r="594" spans="1:6" ht="30" customHeight="1">
      <c r="A594" s="325"/>
      <c r="B594" s="325"/>
      <c r="C594" s="334"/>
      <c r="D594" s="325"/>
      <c r="E594" s="749"/>
      <c r="F594" s="749"/>
    </row>
    <row r="595" spans="1:6" ht="30" customHeight="1">
      <c r="A595" s="737"/>
      <c r="B595" s="737"/>
      <c r="C595" s="737"/>
      <c r="D595" s="737"/>
      <c r="E595" s="737"/>
      <c r="F595" s="737"/>
    </row>
    <row r="596" spans="1:6" ht="30" customHeight="1">
      <c r="A596" s="737"/>
      <c r="B596" s="737"/>
      <c r="C596" s="737"/>
      <c r="D596" s="737"/>
      <c r="E596" s="737"/>
      <c r="F596" s="737"/>
    </row>
  </sheetData>
  <mergeCells count="401">
    <mergeCell ref="B25:F25"/>
    <mergeCell ref="B26:F26"/>
    <mergeCell ref="B27:F27"/>
    <mergeCell ref="B28:F28"/>
    <mergeCell ref="B1:F1"/>
    <mergeCell ref="B2:F2"/>
    <mergeCell ref="B3:F3"/>
    <mergeCell ref="B4:F4"/>
    <mergeCell ref="B5:F5"/>
    <mergeCell ref="A6:F6"/>
    <mergeCell ref="B7:C7"/>
    <mergeCell ref="E7:F7"/>
    <mergeCell ref="B10:C10"/>
    <mergeCell ref="E10:F10"/>
    <mergeCell ref="E11:F11"/>
    <mergeCell ref="E12:F18"/>
    <mergeCell ref="A19:A20"/>
    <mergeCell ref="B19:C20"/>
    <mergeCell ref="D19:F20"/>
    <mergeCell ref="E22:F22"/>
    <mergeCell ref="A23:A24"/>
    <mergeCell ref="B23:C24"/>
    <mergeCell ref="D23:F24"/>
    <mergeCell ref="B50:F50"/>
    <mergeCell ref="B51:F51"/>
    <mergeCell ref="B52:F52"/>
    <mergeCell ref="B53:F53"/>
    <mergeCell ref="B54:F54"/>
    <mergeCell ref="B29:F29"/>
    <mergeCell ref="A30:F30"/>
    <mergeCell ref="B31:C31"/>
    <mergeCell ref="E31:F31"/>
    <mergeCell ref="B34:C34"/>
    <mergeCell ref="E34:F34"/>
    <mergeCell ref="E35:F35"/>
    <mergeCell ref="E36:F42"/>
    <mergeCell ref="A43:A44"/>
    <mergeCell ref="B43:C44"/>
    <mergeCell ref="D43:F44"/>
    <mergeCell ref="B72:F72"/>
    <mergeCell ref="B73:F73"/>
    <mergeCell ref="B74:F74"/>
    <mergeCell ref="B75:F75"/>
    <mergeCell ref="B76:F76"/>
    <mergeCell ref="A55:F55"/>
    <mergeCell ref="B56:C56"/>
    <mergeCell ref="E56:F56"/>
    <mergeCell ref="B59:C59"/>
    <mergeCell ref="E59:F59"/>
    <mergeCell ref="E60:F60"/>
    <mergeCell ref="E61:F67"/>
    <mergeCell ref="A68:A69"/>
    <mergeCell ref="B68:C69"/>
    <mergeCell ref="D68:F69"/>
    <mergeCell ref="A77:F77"/>
    <mergeCell ref="B78:C78"/>
    <mergeCell ref="E78:F78"/>
    <mergeCell ref="B81:C81"/>
    <mergeCell ref="E81:F81"/>
    <mergeCell ref="E82:F82"/>
    <mergeCell ref="E83:F89"/>
    <mergeCell ref="A90:A91"/>
    <mergeCell ref="B90:C91"/>
    <mergeCell ref="D90:F91"/>
    <mergeCell ref="B98:F98"/>
    <mergeCell ref="B99:F99"/>
    <mergeCell ref="B100:F100"/>
    <mergeCell ref="B101:F101"/>
    <mergeCell ref="B102:F102"/>
    <mergeCell ref="A103:F103"/>
    <mergeCell ref="B104:C104"/>
    <mergeCell ref="E104:F104"/>
    <mergeCell ref="B107:C107"/>
    <mergeCell ref="E107:F107"/>
    <mergeCell ref="E130:F136"/>
    <mergeCell ref="B152:C152"/>
    <mergeCell ref="E152:F152"/>
    <mergeCell ref="B123:F123"/>
    <mergeCell ref="A124:F124"/>
    <mergeCell ref="B125:C125"/>
    <mergeCell ref="E125:F125"/>
    <mergeCell ref="B128:C128"/>
    <mergeCell ref="E128:F128"/>
    <mergeCell ref="E129:F129"/>
    <mergeCell ref="A137:A138"/>
    <mergeCell ref="B137:C138"/>
    <mergeCell ref="D137:F138"/>
    <mergeCell ref="B146:F146"/>
    <mergeCell ref="B147:F147"/>
    <mergeCell ref="B148:F148"/>
    <mergeCell ref="B149:F149"/>
    <mergeCell ref="B150:F150"/>
    <mergeCell ref="A151:F151"/>
    <mergeCell ref="E179:F179"/>
    <mergeCell ref="E180:F186"/>
    <mergeCell ref="E157:F163"/>
    <mergeCell ref="B175:C175"/>
    <mergeCell ref="E175:F175"/>
    <mergeCell ref="B178:C178"/>
    <mergeCell ref="E178:F178"/>
    <mergeCell ref="B155:C155"/>
    <mergeCell ref="E155:F155"/>
    <mergeCell ref="E156:F156"/>
    <mergeCell ref="B173:F173"/>
    <mergeCell ref="A174:F174"/>
    <mergeCell ref="B224:C224"/>
    <mergeCell ref="E224:F224"/>
    <mergeCell ref="B227:C227"/>
    <mergeCell ref="E227:F227"/>
    <mergeCell ref="E228:F228"/>
    <mergeCell ref="E229:F235"/>
    <mergeCell ref="E205:F211"/>
    <mergeCell ref="B200:C200"/>
    <mergeCell ref="E200:F200"/>
    <mergeCell ref="B203:C203"/>
    <mergeCell ref="E203:F203"/>
    <mergeCell ref="E204:F204"/>
    <mergeCell ref="B268:C268"/>
    <mergeCell ref="E268:F268"/>
    <mergeCell ref="B271:C271"/>
    <mergeCell ref="E271:F271"/>
    <mergeCell ref="E272:F272"/>
    <mergeCell ref="E273:F279"/>
    <mergeCell ref="E250:F250"/>
    <mergeCell ref="E251:F257"/>
    <mergeCell ref="B246:C246"/>
    <mergeCell ref="E246:F246"/>
    <mergeCell ref="B249:C249"/>
    <mergeCell ref="E249:F249"/>
    <mergeCell ref="B310:C310"/>
    <mergeCell ref="E310:F310"/>
    <mergeCell ref="B313:C313"/>
    <mergeCell ref="E313:F313"/>
    <mergeCell ref="E314:F314"/>
    <mergeCell ref="E315:F321"/>
    <mergeCell ref="E294:F300"/>
    <mergeCell ref="B289:C289"/>
    <mergeCell ref="E289:F289"/>
    <mergeCell ref="B292:C292"/>
    <mergeCell ref="E292:F292"/>
    <mergeCell ref="E293:F293"/>
    <mergeCell ref="B352:C352"/>
    <mergeCell ref="E352:F352"/>
    <mergeCell ref="B355:C355"/>
    <mergeCell ref="E355:F355"/>
    <mergeCell ref="E356:F356"/>
    <mergeCell ref="E357:F363"/>
    <mergeCell ref="E336:F342"/>
    <mergeCell ref="B331:C331"/>
    <mergeCell ref="E331:F331"/>
    <mergeCell ref="B334:C334"/>
    <mergeCell ref="E334:F334"/>
    <mergeCell ref="E335:F335"/>
    <mergeCell ref="B394:C394"/>
    <mergeCell ref="E394:F394"/>
    <mergeCell ref="B397:C397"/>
    <mergeCell ref="E397:F397"/>
    <mergeCell ref="E398:F398"/>
    <mergeCell ref="E399:F405"/>
    <mergeCell ref="E378:F384"/>
    <mergeCell ref="B373:C373"/>
    <mergeCell ref="E373:F373"/>
    <mergeCell ref="B376:C376"/>
    <mergeCell ref="E376:F376"/>
    <mergeCell ref="E377:F377"/>
    <mergeCell ref="B436:C436"/>
    <mergeCell ref="E436:F436"/>
    <mergeCell ref="B439:C439"/>
    <mergeCell ref="E439:F439"/>
    <mergeCell ref="E440:F440"/>
    <mergeCell ref="E441:F447"/>
    <mergeCell ref="E420:F426"/>
    <mergeCell ref="B415:C415"/>
    <mergeCell ref="E415:F415"/>
    <mergeCell ref="B418:C418"/>
    <mergeCell ref="E418:F418"/>
    <mergeCell ref="E419:F419"/>
    <mergeCell ref="A511:A512"/>
    <mergeCell ref="B511:C512"/>
    <mergeCell ref="D511:F512"/>
    <mergeCell ref="B514:F514"/>
    <mergeCell ref="B515:F515"/>
    <mergeCell ref="B516:F516"/>
    <mergeCell ref="B517:F517"/>
    <mergeCell ref="B494:F494"/>
    <mergeCell ref="B495:F495"/>
    <mergeCell ref="B496:F496"/>
    <mergeCell ref="B497:F497"/>
    <mergeCell ref="B520:C520"/>
    <mergeCell ref="E520:F520"/>
    <mergeCell ref="E483:F489"/>
    <mergeCell ref="B493:F493"/>
    <mergeCell ref="E462:F468"/>
    <mergeCell ref="B457:C457"/>
    <mergeCell ref="E457:F457"/>
    <mergeCell ref="B460:C460"/>
    <mergeCell ref="E460:F460"/>
    <mergeCell ref="E461:F461"/>
    <mergeCell ref="E503:F503"/>
    <mergeCell ref="E504:F510"/>
    <mergeCell ref="A498:F498"/>
    <mergeCell ref="B499:C499"/>
    <mergeCell ref="E499:F499"/>
    <mergeCell ref="B502:C502"/>
    <mergeCell ref="E502:F502"/>
    <mergeCell ref="B518:F518"/>
    <mergeCell ref="A519:F519"/>
    <mergeCell ref="A469:A470"/>
    <mergeCell ref="B469:C470"/>
    <mergeCell ref="D469:F470"/>
    <mergeCell ref="B472:F472"/>
    <mergeCell ref="B473:F473"/>
    <mergeCell ref="B562:C562"/>
    <mergeCell ref="E562:F562"/>
    <mergeCell ref="B565:C565"/>
    <mergeCell ref="E565:F565"/>
    <mergeCell ref="B523:C523"/>
    <mergeCell ref="E523:F523"/>
    <mergeCell ref="A532:A533"/>
    <mergeCell ref="B532:C533"/>
    <mergeCell ref="D532:F533"/>
    <mergeCell ref="B535:F535"/>
    <mergeCell ref="B536:F536"/>
    <mergeCell ref="B537:F537"/>
    <mergeCell ref="B538:F538"/>
    <mergeCell ref="E524:F524"/>
    <mergeCell ref="E525:F531"/>
    <mergeCell ref="B539:F539"/>
    <mergeCell ref="A540:F540"/>
    <mergeCell ref="E545:F545"/>
    <mergeCell ref="E546:F552"/>
    <mergeCell ref="B541:C541"/>
    <mergeCell ref="E541:F541"/>
    <mergeCell ref="B544:C544"/>
    <mergeCell ref="E544:F544"/>
    <mergeCell ref="B560:F560"/>
    <mergeCell ref="A561:F561"/>
    <mergeCell ref="A553:A554"/>
    <mergeCell ref="B553:C554"/>
    <mergeCell ref="D553:F554"/>
    <mergeCell ref="B556:F556"/>
    <mergeCell ref="B557:F557"/>
    <mergeCell ref="B558:F558"/>
    <mergeCell ref="B559:F559"/>
    <mergeCell ref="E108:F108"/>
    <mergeCell ref="E109:F115"/>
    <mergeCell ref="A116:A117"/>
    <mergeCell ref="B116:C117"/>
    <mergeCell ref="D116:F117"/>
    <mergeCell ref="B119:F119"/>
    <mergeCell ref="B120:F120"/>
    <mergeCell ref="B121:F121"/>
    <mergeCell ref="B122:F122"/>
    <mergeCell ref="A164:A165"/>
    <mergeCell ref="B164:C165"/>
    <mergeCell ref="D164:F165"/>
    <mergeCell ref="B169:F169"/>
    <mergeCell ref="B170:F170"/>
    <mergeCell ref="B171:F171"/>
    <mergeCell ref="B172:F172"/>
    <mergeCell ref="A187:A188"/>
    <mergeCell ref="B187:C188"/>
    <mergeCell ref="D187:F188"/>
    <mergeCell ref="B194:F194"/>
    <mergeCell ref="B195:F195"/>
    <mergeCell ref="B196:F196"/>
    <mergeCell ref="B197:F197"/>
    <mergeCell ref="B198:F198"/>
    <mergeCell ref="A199:F199"/>
    <mergeCell ref="A212:A213"/>
    <mergeCell ref="B212:C213"/>
    <mergeCell ref="D212:F213"/>
    <mergeCell ref="B218:F218"/>
    <mergeCell ref="B219:F219"/>
    <mergeCell ref="B220:F220"/>
    <mergeCell ref="B221:F221"/>
    <mergeCell ref="B222:F222"/>
    <mergeCell ref="A223:F223"/>
    <mergeCell ref="A236:A237"/>
    <mergeCell ref="B236:C237"/>
    <mergeCell ref="D236:F237"/>
    <mergeCell ref="B240:F240"/>
    <mergeCell ref="B241:F241"/>
    <mergeCell ref="B242:F242"/>
    <mergeCell ref="B243:F243"/>
    <mergeCell ref="B244:F244"/>
    <mergeCell ref="A245:F245"/>
    <mergeCell ref="A258:A259"/>
    <mergeCell ref="B258:C259"/>
    <mergeCell ref="D258:F259"/>
    <mergeCell ref="B262:F262"/>
    <mergeCell ref="B263:F263"/>
    <mergeCell ref="B264:F264"/>
    <mergeCell ref="B265:F265"/>
    <mergeCell ref="B266:F266"/>
    <mergeCell ref="A267:F267"/>
    <mergeCell ref="A280:A281"/>
    <mergeCell ref="B280:C281"/>
    <mergeCell ref="D280:F281"/>
    <mergeCell ref="B283:F283"/>
    <mergeCell ref="B284:F284"/>
    <mergeCell ref="B285:F285"/>
    <mergeCell ref="B286:F286"/>
    <mergeCell ref="B287:F287"/>
    <mergeCell ref="A288:F288"/>
    <mergeCell ref="A301:A302"/>
    <mergeCell ref="B301:C302"/>
    <mergeCell ref="D301:F302"/>
    <mergeCell ref="B304:F304"/>
    <mergeCell ref="B305:F305"/>
    <mergeCell ref="B306:F306"/>
    <mergeCell ref="B307:F307"/>
    <mergeCell ref="B308:F308"/>
    <mergeCell ref="A309:F309"/>
    <mergeCell ref="A322:A323"/>
    <mergeCell ref="B322:C323"/>
    <mergeCell ref="D322:F323"/>
    <mergeCell ref="B325:F325"/>
    <mergeCell ref="B326:F326"/>
    <mergeCell ref="B327:F327"/>
    <mergeCell ref="B328:F328"/>
    <mergeCell ref="B329:F329"/>
    <mergeCell ref="A330:F330"/>
    <mergeCell ref="A343:A344"/>
    <mergeCell ref="B343:C344"/>
    <mergeCell ref="D343:F344"/>
    <mergeCell ref="B346:F346"/>
    <mergeCell ref="B347:F347"/>
    <mergeCell ref="B348:F348"/>
    <mergeCell ref="B349:F349"/>
    <mergeCell ref="B350:F350"/>
    <mergeCell ref="A351:F351"/>
    <mergeCell ref="A364:A365"/>
    <mergeCell ref="B364:C365"/>
    <mergeCell ref="D364:F365"/>
    <mergeCell ref="B367:F367"/>
    <mergeCell ref="B368:F368"/>
    <mergeCell ref="B369:F369"/>
    <mergeCell ref="B370:F370"/>
    <mergeCell ref="B371:F371"/>
    <mergeCell ref="A372:F372"/>
    <mergeCell ref="A385:A386"/>
    <mergeCell ref="B385:C386"/>
    <mergeCell ref="D385:F386"/>
    <mergeCell ref="B388:F388"/>
    <mergeCell ref="B389:F389"/>
    <mergeCell ref="B390:F390"/>
    <mergeCell ref="B391:F391"/>
    <mergeCell ref="B392:F392"/>
    <mergeCell ref="A393:F393"/>
    <mergeCell ref="A406:A407"/>
    <mergeCell ref="B406:C407"/>
    <mergeCell ref="D406:F407"/>
    <mergeCell ref="B409:F409"/>
    <mergeCell ref="B410:F410"/>
    <mergeCell ref="B411:F411"/>
    <mergeCell ref="B412:F412"/>
    <mergeCell ref="B413:F413"/>
    <mergeCell ref="A414:F414"/>
    <mergeCell ref="A427:A428"/>
    <mergeCell ref="B427:C428"/>
    <mergeCell ref="D427:F428"/>
    <mergeCell ref="B430:F430"/>
    <mergeCell ref="B431:F431"/>
    <mergeCell ref="B432:F432"/>
    <mergeCell ref="B433:F433"/>
    <mergeCell ref="B434:F434"/>
    <mergeCell ref="A435:F435"/>
    <mergeCell ref="A448:A449"/>
    <mergeCell ref="B448:C449"/>
    <mergeCell ref="D448:F449"/>
    <mergeCell ref="B451:F451"/>
    <mergeCell ref="B452:F452"/>
    <mergeCell ref="B453:F453"/>
    <mergeCell ref="B454:F454"/>
    <mergeCell ref="B455:F455"/>
    <mergeCell ref="A456:F456"/>
    <mergeCell ref="B474:F474"/>
    <mergeCell ref="B475:F475"/>
    <mergeCell ref="B476:F476"/>
    <mergeCell ref="B477:F477"/>
    <mergeCell ref="A595:A596"/>
    <mergeCell ref="B595:C596"/>
    <mergeCell ref="D595:F596"/>
    <mergeCell ref="A574:A575"/>
    <mergeCell ref="B574:C575"/>
    <mergeCell ref="D574:F575"/>
    <mergeCell ref="B577:F577"/>
    <mergeCell ref="B578:F578"/>
    <mergeCell ref="B579:F579"/>
    <mergeCell ref="B580:F580"/>
    <mergeCell ref="B581:F581"/>
    <mergeCell ref="A582:F582"/>
    <mergeCell ref="E587:F587"/>
    <mergeCell ref="E588:F594"/>
    <mergeCell ref="B583:C583"/>
    <mergeCell ref="E583:F583"/>
    <mergeCell ref="B586:C586"/>
    <mergeCell ref="E586:F586"/>
    <mergeCell ref="E566:F566"/>
    <mergeCell ref="E567:F573"/>
  </mergeCells>
  <conditionalFormatting sqref="B33">
    <cfRule type="containsText" dxfId="47" priority="45" operator="containsText" text="M,GEN">
      <formula>NOT(ISERROR(SEARCH("M,GEN",B33)))</formula>
    </cfRule>
    <cfRule type="cellIs" dxfId="46" priority="46" operator="equal">
      <formula>"M,GEN"</formula>
    </cfRule>
  </conditionalFormatting>
  <conditionalFormatting sqref="B106">
    <cfRule type="containsText" dxfId="45" priority="43" operator="containsText" text="M,GEN">
      <formula>NOT(ISERROR(SEARCH("M,GEN",B106)))</formula>
    </cfRule>
    <cfRule type="cellIs" dxfId="44" priority="44" operator="equal">
      <formula>"M,GEN"</formula>
    </cfRule>
  </conditionalFormatting>
  <conditionalFormatting sqref="B127">
    <cfRule type="containsText" dxfId="43" priority="41" operator="containsText" text="M,GEN">
      <formula>NOT(ISERROR(SEARCH("M,GEN",B127)))</formula>
    </cfRule>
    <cfRule type="cellIs" dxfId="42" priority="42" operator="equal">
      <formula>"M,GEN"</formula>
    </cfRule>
  </conditionalFormatting>
  <conditionalFormatting sqref="B154">
    <cfRule type="containsText" dxfId="41" priority="39" operator="containsText" text="M,GEN">
      <formula>NOT(ISERROR(SEARCH("M,GEN",B154)))</formula>
    </cfRule>
    <cfRule type="cellIs" dxfId="40" priority="40" operator="equal">
      <formula>"M,GEN"</formula>
    </cfRule>
  </conditionalFormatting>
  <conditionalFormatting sqref="B177">
    <cfRule type="containsText" dxfId="39" priority="37" operator="containsText" text="M,GEN">
      <formula>NOT(ISERROR(SEARCH("M,GEN",B177)))</formula>
    </cfRule>
    <cfRule type="cellIs" dxfId="38" priority="38" operator="equal">
      <formula>"M,GEN"</formula>
    </cfRule>
  </conditionalFormatting>
  <conditionalFormatting sqref="B202">
    <cfRule type="containsText" dxfId="37" priority="35" operator="containsText" text="M,GEN">
      <formula>NOT(ISERROR(SEARCH("M,GEN",B202)))</formula>
    </cfRule>
    <cfRule type="cellIs" dxfId="36" priority="36" operator="equal">
      <formula>"M,GEN"</formula>
    </cfRule>
  </conditionalFormatting>
  <conditionalFormatting sqref="B226">
    <cfRule type="containsText" dxfId="35" priority="33" operator="containsText" text="M,GEN">
      <formula>NOT(ISERROR(SEARCH("M,GEN",B226)))</formula>
    </cfRule>
    <cfRule type="cellIs" dxfId="34" priority="34" operator="equal">
      <formula>"M,GEN"</formula>
    </cfRule>
  </conditionalFormatting>
  <conditionalFormatting sqref="B248">
    <cfRule type="containsText" dxfId="33" priority="31" operator="containsText" text="M,GEN">
      <formula>NOT(ISERROR(SEARCH("M,GEN",B248)))</formula>
    </cfRule>
    <cfRule type="cellIs" dxfId="32" priority="32" operator="equal">
      <formula>"M,GEN"</formula>
    </cfRule>
  </conditionalFormatting>
  <conditionalFormatting sqref="B270">
    <cfRule type="containsText" dxfId="31" priority="29" operator="containsText" text="M,GEN">
      <formula>NOT(ISERROR(SEARCH("M,GEN",B270)))</formula>
    </cfRule>
    <cfRule type="cellIs" dxfId="30" priority="30" operator="equal">
      <formula>"M,GEN"</formula>
    </cfRule>
  </conditionalFormatting>
  <conditionalFormatting sqref="B291">
    <cfRule type="containsText" dxfId="29" priority="27" operator="containsText" text="M,GEN">
      <formula>NOT(ISERROR(SEARCH("M,GEN",B291)))</formula>
    </cfRule>
    <cfRule type="cellIs" dxfId="28" priority="28" operator="equal">
      <formula>"M,GEN"</formula>
    </cfRule>
  </conditionalFormatting>
  <conditionalFormatting sqref="B312">
    <cfRule type="containsText" dxfId="27" priority="25" operator="containsText" text="M,GEN">
      <formula>NOT(ISERROR(SEARCH("M,GEN",B312)))</formula>
    </cfRule>
    <cfRule type="cellIs" dxfId="26" priority="26" operator="equal">
      <formula>"M,GEN"</formula>
    </cfRule>
  </conditionalFormatting>
  <conditionalFormatting sqref="B333">
    <cfRule type="containsText" dxfId="25" priority="23" operator="containsText" text="M,GEN">
      <formula>NOT(ISERROR(SEARCH("M,GEN",B333)))</formula>
    </cfRule>
    <cfRule type="cellIs" dxfId="24" priority="24" operator="equal">
      <formula>"M,GEN"</formula>
    </cfRule>
  </conditionalFormatting>
  <conditionalFormatting sqref="B354">
    <cfRule type="containsText" dxfId="23" priority="21" operator="containsText" text="M,GEN">
      <formula>NOT(ISERROR(SEARCH("M,GEN",B354)))</formula>
    </cfRule>
    <cfRule type="cellIs" dxfId="22" priority="22" operator="equal">
      <formula>"M,GEN"</formula>
    </cfRule>
  </conditionalFormatting>
  <conditionalFormatting sqref="B375">
    <cfRule type="containsText" dxfId="21" priority="19" operator="containsText" text="M,GEN">
      <formula>NOT(ISERROR(SEARCH("M,GEN",B375)))</formula>
    </cfRule>
    <cfRule type="cellIs" dxfId="20" priority="20" operator="equal">
      <formula>"M,GEN"</formula>
    </cfRule>
  </conditionalFormatting>
  <conditionalFormatting sqref="B396">
    <cfRule type="containsText" dxfId="19" priority="17" operator="containsText" text="M,GEN">
      <formula>NOT(ISERROR(SEARCH("M,GEN",B396)))</formula>
    </cfRule>
    <cfRule type="cellIs" dxfId="18" priority="18" operator="equal">
      <formula>"M,GEN"</formula>
    </cfRule>
  </conditionalFormatting>
  <conditionalFormatting sqref="B417">
    <cfRule type="containsText" dxfId="17" priority="15" operator="containsText" text="M,GEN">
      <formula>NOT(ISERROR(SEARCH("M,GEN",B417)))</formula>
    </cfRule>
    <cfRule type="cellIs" dxfId="16" priority="16" operator="equal">
      <formula>"M,GEN"</formula>
    </cfRule>
  </conditionalFormatting>
  <conditionalFormatting sqref="B438">
    <cfRule type="containsText" dxfId="15" priority="13" operator="containsText" text="M,GEN">
      <formula>NOT(ISERROR(SEARCH("M,GEN",B438)))</formula>
    </cfRule>
    <cfRule type="cellIs" dxfId="14" priority="14" operator="equal">
      <formula>"M,GEN"</formula>
    </cfRule>
  </conditionalFormatting>
  <conditionalFormatting sqref="B459">
    <cfRule type="containsText" dxfId="13" priority="11" operator="containsText" text="M,GEN">
      <formula>NOT(ISERROR(SEARCH("M,GEN",B459)))</formula>
    </cfRule>
    <cfRule type="cellIs" dxfId="12" priority="12" operator="equal">
      <formula>"M,GEN"</formula>
    </cfRule>
  </conditionalFormatting>
  <conditionalFormatting sqref="B501">
    <cfRule type="containsText" dxfId="11" priority="9" operator="containsText" text="M,GEN">
      <formula>NOT(ISERROR(SEARCH("M,GEN",B501)))</formula>
    </cfRule>
    <cfRule type="cellIs" dxfId="10" priority="10" operator="equal">
      <formula>"M,GEN"</formula>
    </cfRule>
  </conditionalFormatting>
  <conditionalFormatting sqref="B522">
    <cfRule type="containsText" dxfId="9" priority="7" operator="containsText" text="M,GEN">
      <formula>NOT(ISERROR(SEARCH("M,GEN",B522)))</formula>
    </cfRule>
    <cfRule type="cellIs" dxfId="8" priority="8" operator="equal">
      <formula>"M,GEN"</formula>
    </cfRule>
  </conditionalFormatting>
  <conditionalFormatting sqref="B543">
    <cfRule type="containsText" dxfId="7" priority="5" operator="containsText" text="M,GEN">
      <formula>NOT(ISERROR(SEARCH("M,GEN",B543)))</formula>
    </cfRule>
    <cfRule type="cellIs" dxfId="6" priority="6" operator="equal">
      <formula>"M,GEN"</formula>
    </cfRule>
  </conditionalFormatting>
  <conditionalFormatting sqref="B564">
    <cfRule type="containsText" dxfId="5" priority="3" operator="containsText" text="M,GEN">
      <formula>NOT(ISERROR(SEARCH("M,GEN",B564)))</formula>
    </cfRule>
    <cfRule type="cellIs" dxfId="4" priority="4" operator="equal">
      <formula>"M,GEN"</formula>
    </cfRule>
  </conditionalFormatting>
  <conditionalFormatting sqref="B585">
    <cfRule type="containsText" dxfId="3" priority="1" operator="containsText" text="M,GEN">
      <formula>NOT(ISERROR(SEARCH("M,GEN",B585)))</formula>
    </cfRule>
    <cfRule type="cellIs" dxfId="2" priority="2" operator="equal">
      <formula>"M,GEN"</formula>
    </cfRule>
  </conditionalFormatting>
  <pageMargins left="0.7" right="0.7" top="0.75" bottom="0.75" header="0.3" footer="0.3"/>
  <pageSetup paperSize="9" scale="52" orientation="portrait" r:id="rId1"/>
  <rowBreaks count="1" manualBreakCount="1">
    <brk id="44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97"/>
  <sheetViews>
    <sheetView tabSelected="1" topLeftCell="A4" workbookViewId="0">
      <selection sqref="A1:S31"/>
    </sheetView>
  </sheetViews>
  <sheetFormatPr defaultColWidth="8.85546875" defaultRowHeight="15.75"/>
  <cols>
    <col min="1" max="1" width="6" style="1" customWidth="1"/>
    <col min="2" max="2" width="19.5703125" style="1" customWidth="1"/>
    <col min="3" max="3" width="10.85546875" style="1" customWidth="1"/>
    <col min="4" max="4" width="3.28515625" style="1" bestFit="1" customWidth="1"/>
    <col min="5" max="5" width="9.28515625" style="1" customWidth="1"/>
    <col min="6" max="6" width="3.28515625" style="1" bestFit="1" customWidth="1"/>
    <col min="7" max="7" width="8.85546875" style="1" customWidth="1"/>
    <col min="8" max="8" width="3.28515625" style="1" bestFit="1" customWidth="1"/>
    <col min="9" max="9" width="5.28515625" style="1" bestFit="1" customWidth="1"/>
    <col min="10" max="10" width="3.28515625" style="1" bestFit="1" customWidth="1"/>
    <col min="11" max="11" width="13.7109375" style="1" customWidth="1"/>
    <col min="12" max="12" width="5" style="1" bestFit="1" customWidth="1"/>
    <col min="13" max="13" width="6.140625" style="1" bestFit="1" customWidth="1"/>
    <col min="14" max="14" width="8.28515625" style="1" customWidth="1"/>
    <col min="15" max="15" width="6.140625" style="1" bestFit="1" customWidth="1"/>
    <col min="16" max="16" width="8.7109375" style="1" customWidth="1"/>
    <col min="17" max="17" width="7.7109375" style="1" customWidth="1"/>
    <col min="18" max="18" width="8.85546875" style="1" customWidth="1"/>
    <col min="19" max="16384" width="8.85546875" style="1"/>
  </cols>
  <sheetData>
    <row r="1" spans="1:33" ht="16.149999999999999" customHeight="1" thickBot="1">
      <c r="A1" s="882" t="s">
        <v>0</v>
      </c>
      <c r="B1" s="883"/>
      <c r="C1" s="883"/>
      <c r="D1" s="883"/>
      <c r="E1" s="883"/>
      <c r="F1" s="883"/>
      <c r="G1" s="883"/>
      <c r="H1" s="883"/>
      <c r="I1" s="883"/>
      <c r="J1" s="883"/>
      <c r="K1" s="883"/>
      <c r="L1" s="883"/>
      <c r="M1" s="883"/>
      <c r="N1" s="883"/>
      <c r="O1" s="883"/>
      <c r="P1" s="883"/>
      <c r="Q1" s="883"/>
      <c r="R1" s="883"/>
      <c r="S1" s="884"/>
      <c r="T1" s="8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</row>
    <row r="2" spans="1:33" ht="16.149999999999999" customHeight="1" thickBot="1">
      <c r="A2" s="885" t="s">
        <v>247</v>
      </c>
      <c r="B2" s="880"/>
      <c r="C2" s="880"/>
      <c r="D2" s="880"/>
      <c r="E2" s="880"/>
      <c r="F2" s="880"/>
      <c r="G2" s="880"/>
      <c r="H2" s="880"/>
      <c r="I2" s="880"/>
      <c r="J2" s="880"/>
      <c r="K2" s="880"/>
      <c r="L2" s="880"/>
      <c r="M2" s="880"/>
      <c r="N2" s="880"/>
      <c r="O2" s="880"/>
      <c r="P2" s="880"/>
      <c r="Q2" s="880"/>
      <c r="R2" s="880"/>
      <c r="S2" s="886"/>
      <c r="T2" s="8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3" ht="16.149999999999999" customHeight="1" thickBot="1">
      <c r="A3" s="887" t="s">
        <v>500</v>
      </c>
      <c r="B3" s="881"/>
      <c r="C3" s="881"/>
      <c r="D3" s="881"/>
      <c r="E3" s="881"/>
      <c r="F3" s="881"/>
      <c r="G3" s="881"/>
      <c r="H3" s="881"/>
      <c r="I3" s="881"/>
      <c r="J3" s="881"/>
      <c r="K3" s="881"/>
      <c r="L3" s="881"/>
      <c r="M3" s="881"/>
      <c r="N3" s="881"/>
      <c r="O3" s="881"/>
      <c r="P3" s="881"/>
      <c r="Q3" s="881"/>
      <c r="R3" s="881"/>
      <c r="S3" s="888"/>
      <c r="T3" s="8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3" ht="16.149999999999999" customHeight="1" thickBot="1">
      <c r="A4" s="889" t="s">
        <v>3</v>
      </c>
      <c r="B4" s="548" t="s">
        <v>4</v>
      </c>
      <c r="C4" s="548" t="s">
        <v>5</v>
      </c>
      <c r="D4" s="548"/>
      <c r="E4" s="548" t="s">
        <v>6</v>
      </c>
      <c r="F4" s="548"/>
      <c r="G4" s="548" t="s">
        <v>7</v>
      </c>
      <c r="H4" s="548"/>
      <c r="I4" s="548" t="s">
        <v>8</v>
      </c>
      <c r="J4" s="548"/>
      <c r="K4" s="548" t="s">
        <v>9</v>
      </c>
      <c r="L4" s="548"/>
      <c r="M4" s="548" t="s">
        <v>494</v>
      </c>
      <c r="N4" s="548" t="s">
        <v>65</v>
      </c>
      <c r="O4" s="548" t="s">
        <v>248</v>
      </c>
      <c r="P4" s="548" t="s">
        <v>10</v>
      </c>
      <c r="Q4" s="548" t="s">
        <v>11</v>
      </c>
      <c r="R4" s="548" t="s">
        <v>12</v>
      </c>
      <c r="S4" s="890" t="s">
        <v>558</v>
      </c>
      <c r="T4" s="8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1:33" ht="16.149999999999999" customHeight="1" thickBot="1">
      <c r="A5" s="891" t="s">
        <v>246</v>
      </c>
      <c r="B5" s="782"/>
      <c r="C5" s="548">
        <v>40</v>
      </c>
      <c r="D5" s="548">
        <f>(C5*2)</f>
        <v>80</v>
      </c>
      <c r="E5" s="548">
        <v>40</v>
      </c>
      <c r="F5" s="548">
        <f>(E5*2)</f>
        <v>80</v>
      </c>
      <c r="G5" s="548">
        <v>40</v>
      </c>
      <c r="H5" s="548">
        <f>(G5*2)</f>
        <v>80</v>
      </c>
      <c r="I5" s="548">
        <v>40</v>
      </c>
      <c r="J5" s="548">
        <f>(I5*2)</f>
        <v>80</v>
      </c>
      <c r="K5" s="548">
        <v>40</v>
      </c>
      <c r="L5" s="548">
        <v>10</v>
      </c>
      <c r="M5" s="548">
        <f>SUM(K5:L5)</f>
        <v>50</v>
      </c>
      <c r="N5" s="548">
        <v>50</v>
      </c>
      <c r="O5" s="548">
        <v>50</v>
      </c>
      <c r="P5" s="548">
        <v>200</v>
      </c>
      <c r="Q5" s="5"/>
      <c r="R5" s="5"/>
      <c r="S5" s="890">
        <v>203</v>
      </c>
      <c r="T5" s="8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1:33" ht="16.149999999999999" customHeight="1" thickBot="1">
      <c r="A6" s="889">
        <v>1</v>
      </c>
      <c r="B6" s="317" t="s">
        <v>13</v>
      </c>
      <c r="C6" s="548">
        <v>38</v>
      </c>
      <c r="D6" s="548">
        <f t="shared" ref="D6:D31" si="0">(C6*2)</f>
        <v>76</v>
      </c>
      <c r="E6" s="548">
        <v>32.5</v>
      </c>
      <c r="F6" s="548">
        <f t="shared" ref="F6" si="1">(E6*2)</f>
        <v>65</v>
      </c>
      <c r="G6" s="548">
        <v>36</v>
      </c>
      <c r="H6" s="548">
        <v>72</v>
      </c>
      <c r="I6" s="548">
        <v>38</v>
      </c>
      <c r="J6" s="548">
        <f t="shared" ref="J6" si="2">(I6*2)</f>
        <v>76</v>
      </c>
      <c r="K6" s="548">
        <v>37.5</v>
      </c>
      <c r="L6" s="548">
        <v>10</v>
      </c>
      <c r="M6" s="548">
        <f t="shared" ref="M6:M31" si="3">SUM(K6:L6)</f>
        <v>47.5</v>
      </c>
      <c r="N6" s="548">
        <v>50</v>
      </c>
      <c r="O6" s="548">
        <v>49</v>
      </c>
      <c r="P6" s="548">
        <f>C6+E6+G6+I6+K6</f>
        <v>182</v>
      </c>
      <c r="Q6" s="548">
        <f>P6/200*100</f>
        <v>91</v>
      </c>
      <c r="R6" s="3" t="str">
        <f t="shared" ref="R6:R31" si="4">IF(Q6&gt;=91,"A1",IF(Q6&gt;=81,"A2",IF(Q6&gt;=71,"B1",IF(Q6&gt;=61,"B2",IF(Q6&gt;=51,"C1",IF(Q6&gt;=41,"C2",IF(Q6&gt;=33,"D","E")))))))</f>
        <v>A1</v>
      </c>
      <c r="S6" s="890">
        <v>191</v>
      </c>
      <c r="T6" s="8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16.149999999999999" customHeight="1" thickBot="1">
      <c r="A7" s="889">
        <v>2</v>
      </c>
      <c r="B7" s="317" t="s">
        <v>14</v>
      </c>
      <c r="C7" s="548">
        <v>39.5</v>
      </c>
      <c r="D7" s="548">
        <f t="shared" si="0"/>
        <v>79</v>
      </c>
      <c r="E7" s="548">
        <v>39.5</v>
      </c>
      <c r="F7" s="548">
        <f t="shared" ref="F7" si="5">(E7*2)</f>
        <v>79</v>
      </c>
      <c r="G7" s="548">
        <v>40</v>
      </c>
      <c r="H7" s="548">
        <f t="shared" ref="H7" si="6">(G7*2)</f>
        <v>80</v>
      </c>
      <c r="I7" s="548">
        <v>39.5</v>
      </c>
      <c r="J7" s="548">
        <f t="shared" ref="J7" si="7">(I7*2)</f>
        <v>79</v>
      </c>
      <c r="K7" s="548">
        <v>39</v>
      </c>
      <c r="L7" s="548">
        <v>9.75</v>
      </c>
      <c r="M7" s="548">
        <f t="shared" si="3"/>
        <v>48.75</v>
      </c>
      <c r="N7" s="548">
        <v>50</v>
      </c>
      <c r="O7" s="548">
        <v>50</v>
      </c>
      <c r="P7" s="548">
        <f t="shared" ref="P7:P31" si="8">C7+E7+G7+I7+K7</f>
        <v>197.5</v>
      </c>
      <c r="Q7" s="548">
        <f t="shared" ref="Q7:Q31" si="9">P7/200*100</f>
        <v>98.75</v>
      </c>
      <c r="R7" s="3" t="str">
        <f t="shared" si="4"/>
        <v>A1</v>
      </c>
      <c r="S7" s="890">
        <v>175</v>
      </c>
      <c r="T7" s="8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</row>
    <row r="8" spans="1:33" ht="16.149999999999999" customHeight="1" thickBot="1">
      <c r="A8" s="889">
        <v>3</v>
      </c>
      <c r="B8" s="317" t="s">
        <v>15</v>
      </c>
      <c r="C8" s="548">
        <v>29</v>
      </c>
      <c r="D8" s="548">
        <f t="shared" si="0"/>
        <v>58</v>
      </c>
      <c r="E8" s="548">
        <v>26.5</v>
      </c>
      <c r="F8" s="548">
        <f t="shared" ref="F8" si="10">(E8*2)</f>
        <v>53</v>
      </c>
      <c r="G8" s="548">
        <v>33.5</v>
      </c>
      <c r="H8" s="548">
        <f t="shared" ref="H8" si="11">(G8*2)</f>
        <v>67</v>
      </c>
      <c r="I8" s="548">
        <v>36</v>
      </c>
      <c r="J8" s="548">
        <f t="shared" ref="J8" si="12">(I8*2)</f>
        <v>72</v>
      </c>
      <c r="K8" s="548">
        <v>36</v>
      </c>
      <c r="L8" s="548">
        <v>7.75</v>
      </c>
      <c r="M8" s="548">
        <f t="shared" si="3"/>
        <v>43.75</v>
      </c>
      <c r="N8" s="548">
        <v>48</v>
      </c>
      <c r="O8" s="548">
        <v>50</v>
      </c>
      <c r="P8" s="548">
        <f t="shared" si="8"/>
        <v>161</v>
      </c>
      <c r="Q8" s="548">
        <f t="shared" si="9"/>
        <v>80.5</v>
      </c>
      <c r="R8" s="3" t="str">
        <f t="shared" si="4"/>
        <v>B1</v>
      </c>
      <c r="S8" s="890">
        <v>174</v>
      </c>
      <c r="T8" s="8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</row>
    <row r="9" spans="1:33" ht="16.149999999999999" customHeight="1" thickBot="1">
      <c r="A9" s="889">
        <v>4</v>
      </c>
      <c r="B9" s="317" t="s">
        <v>423</v>
      </c>
      <c r="C9" s="548">
        <v>39.5</v>
      </c>
      <c r="D9" s="548">
        <f t="shared" si="0"/>
        <v>79</v>
      </c>
      <c r="E9" s="548">
        <v>39.5</v>
      </c>
      <c r="F9" s="548">
        <f t="shared" ref="F9" si="13">(E9*2)</f>
        <v>79</v>
      </c>
      <c r="G9" s="548">
        <v>39</v>
      </c>
      <c r="H9" s="548">
        <f t="shared" ref="H9" si="14">(G9*2)</f>
        <v>78</v>
      </c>
      <c r="I9" s="548">
        <v>39.5</v>
      </c>
      <c r="J9" s="548">
        <f t="shared" ref="J9" si="15">(I9*2)</f>
        <v>79</v>
      </c>
      <c r="K9" s="548">
        <v>39</v>
      </c>
      <c r="L9" s="548">
        <v>9.75</v>
      </c>
      <c r="M9" s="548">
        <f t="shared" si="3"/>
        <v>48.75</v>
      </c>
      <c r="N9" s="548">
        <v>50</v>
      </c>
      <c r="O9" s="548">
        <v>50</v>
      </c>
      <c r="P9" s="548">
        <f t="shared" si="8"/>
        <v>196.5</v>
      </c>
      <c r="Q9" s="548">
        <f t="shared" si="9"/>
        <v>98.25</v>
      </c>
      <c r="R9" s="3" t="str">
        <f t="shared" si="4"/>
        <v>A1</v>
      </c>
      <c r="S9" s="890">
        <v>194</v>
      </c>
      <c r="T9" s="8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</row>
    <row r="10" spans="1:33" ht="16.149999999999999" customHeight="1" thickBot="1">
      <c r="A10" s="889">
        <v>5</v>
      </c>
      <c r="B10" s="317" t="s">
        <v>17</v>
      </c>
      <c r="C10" s="548">
        <v>27</v>
      </c>
      <c r="D10" s="548">
        <f t="shared" si="0"/>
        <v>54</v>
      </c>
      <c r="E10" s="548">
        <v>29</v>
      </c>
      <c r="F10" s="548">
        <f t="shared" ref="F10" si="16">(E10*2)</f>
        <v>58</v>
      </c>
      <c r="G10" s="548">
        <v>34.5</v>
      </c>
      <c r="H10" s="548">
        <f t="shared" ref="H10" si="17">(G10*2)</f>
        <v>69</v>
      </c>
      <c r="I10" s="548">
        <v>36.5</v>
      </c>
      <c r="J10" s="548">
        <f t="shared" ref="J10" si="18">(I10*2)</f>
        <v>73</v>
      </c>
      <c r="K10" s="548">
        <v>36</v>
      </c>
      <c r="L10" s="548">
        <v>8</v>
      </c>
      <c r="M10" s="548">
        <f t="shared" si="3"/>
        <v>44</v>
      </c>
      <c r="N10" s="548">
        <v>48</v>
      </c>
      <c r="O10" s="548">
        <v>45</v>
      </c>
      <c r="P10" s="548">
        <f t="shared" si="8"/>
        <v>163</v>
      </c>
      <c r="Q10" s="548">
        <f t="shared" si="9"/>
        <v>81.5</v>
      </c>
      <c r="R10" s="3" t="str">
        <f t="shared" si="4"/>
        <v>A2</v>
      </c>
      <c r="S10" s="890">
        <v>159</v>
      </c>
      <c r="T10" s="8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</row>
    <row r="11" spans="1:33" ht="16.149999999999999" customHeight="1" thickBot="1">
      <c r="A11" s="889">
        <v>6</v>
      </c>
      <c r="B11" s="317" t="s">
        <v>18</v>
      </c>
      <c r="C11" s="548">
        <v>24.5</v>
      </c>
      <c r="D11" s="548">
        <f t="shared" si="0"/>
        <v>49</v>
      </c>
      <c r="E11" s="548">
        <v>28</v>
      </c>
      <c r="F11" s="548">
        <f t="shared" ref="F11" si="19">(E11*2)</f>
        <v>56</v>
      </c>
      <c r="G11" s="548">
        <v>31.5</v>
      </c>
      <c r="H11" s="548">
        <f t="shared" ref="H11" si="20">(G11*2)</f>
        <v>63</v>
      </c>
      <c r="I11" s="548">
        <v>31</v>
      </c>
      <c r="J11" s="548">
        <f t="shared" ref="J11" si="21">(I11*2)</f>
        <v>62</v>
      </c>
      <c r="K11" s="548">
        <v>30.5</v>
      </c>
      <c r="L11" s="548">
        <v>4.75</v>
      </c>
      <c r="M11" s="548">
        <f t="shared" si="3"/>
        <v>35.25</v>
      </c>
      <c r="N11" s="548">
        <v>49</v>
      </c>
      <c r="O11" s="548">
        <v>44</v>
      </c>
      <c r="P11" s="548">
        <f t="shared" si="8"/>
        <v>145.5</v>
      </c>
      <c r="Q11" s="548">
        <f t="shared" si="9"/>
        <v>72.75</v>
      </c>
      <c r="R11" s="3" t="str">
        <f t="shared" si="4"/>
        <v>B1</v>
      </c>
      <c r="S11" s="890">
        <v>185</v>
      </c>
      <c r="T11" s="8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</row>
    <row r="12" spans="1:33" ht="16.149999999999999" customHeight="1" thickBot="1">
      <c r="A12" s="889">
        <v>7</v>
      </c>
      <c r="B12" s="317" t="s">
        <v>19</v>
      </c>
      <c r="C12" s="548">
        <v>37</v>
      </c>
      <c r="D12" s="548">
        <f t="shared" si="0"/>
        <v>74</v>
      </c>
      <c r="E12" s="548">
        <v>30.5</v>
      </c>
      <c r="F12" s="548">
        <f t="shared" ref="F12" si="22">(E12*2)</f>
        <v>61</v>
      </c>
      <c r="G12" s="548">
        <v>37</v>
      </c>
      <c r="H12" s="548">
        <f t="shared" ref="H12" si="23">(G12*2)</f>
        <v>74</v>
      </c>
      <c r="I12" s="548">
        <v>36.5</v>
      </c>
      <c r="J12" s="548">
        <f t="shared" ref="J12" si="24">(I12*2)</f>
        <v>73</v>
      </c>
      <c r="K12" s="548">
        <v>36</v>
      </c>
      <c r="L12" s="548">
        <v>9.5</v>
      </c>
      <c r="M12" s="548">
        <f t="shared" si="3"/>
        <v>45.5</v>
      </c>
      <c r="N12" s="548">
        <v>50</v>
      </c>
      <c r="O12" s="548">
        <v>50</v>
      </c>
      <c r="P12" s="548">
        <f t="shared" si="8"/>
        <v>177</v>
      </c>
      <c r="Q12" s="548">
        <f t="shared" si="9"/>
        <v>88.5</v>
      </c>
      <c r="R12" s="3" t="str">
        <f t="shared" si="4"/>
        <v>A2</v>
      </c>
      <c r="S12" s="890">
        <v>195</v>
      </c>
      <c r="T12" s="8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</row>
    <row r="13" spans="1:33" ht="16.149999999999999" customHeight="1" thickBot="1">
      <c r="A13" s="889">
        <v>8</v>
      </c>
      <c r="B13" s="317" t="s">
        <v>20</v>
      </c>
      <c r="C13" s="548">
        <v>36.5</v>
      </c>
      <c r="D13" s="548">
        <f t="shared" si="0"/>
        <v>73</v>
      </c>
      <c r="E13" s="548">
        <v>36.5</v>
      </c>
      <c r="F13" s="548">
        <f t="shared" ref="F13" si="25">(E13*2)</f>
        <v>73</v>
      </c>
      <c r="G13" s="548">
        <v>37.5</v>
      </c>
      <c r="H13" s="548">
        <f t="shared" ref="H13" si="26">(G13*2)</f>
        <v>75</v>
      </c>
      <c r="I13" s="548">
        <v>37</v>
      </c>
      <c r="J13" s="548">
        <f t="shared" ref="J13" si="27">(I13*2)</f>
        <v>74</v>
      </c>
      <c r="K13" s="548">
        <v>39</v>
      </c>
      <c r="L13" s="548">
        <v>8.25</v>
      </c>
      <c r="M13" s="548">
        <f t="shared" si="3"/>
        <v>47.25</v>
      </c>
      <c r="N13" s="548">
        <v>50</v>
      </c>
      <c r="O13" s="548">
        <v>50</v>
      </c>
      <c r="P13" s="548">
        <f t="shared" si="8"/>
        <v>186.5</v>
      </c>
      <c r="Q13" s="548">
        <f t="shared" si="9"/>
        <v>93.25</v>
      </c>
      <c r="R13" s="3" t="str">
        <f t="shared" si="4"/>
        <v>A1</v>
      </c>
      <c r="S13" s="890">
        <v>181</v>
      </c>
      <c r="T13" s="8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</row>
    <row r="14" spans="1:33" ht="16.149999999999999" customHeight="1" thickBot="1">
      <c r="A14" s="889">
        <v>9</v>
      </c>
      <c r="B14" s="317" t="s">
        <v>21</v>
      </c>
      <c r="C14" s="548">
        <v>14.5</v>
      </c>
      <c r="D14" s="548">
        <f t="shared" si="0"/>
        <v>29</v>
      </c>
      <c r="E14" s="548">
        <v>13</v>
      </c>
      <c r="F14" s="548">
        <f t="shared" ref="F14" si="28">(E14*2)</f>
        <v>26</v>
      </c>
      <c r="G14" s="548">
        <v>32</v>
      </c>
      <c r="H14" s="548">
        <f t="shared" ref="H14" si="29">(G14*2)</f>
        <v>64</v>
      </c>
      <c r="I14" s="548">
        <v>23.5</v>
      </c>
      <c r="J14" s="548">
        <f t="shared" ref="J14" si="30">(I14*2)</f>
        <v>47</v>
      </c>
      <c r="K14" s="548">
        <v>25</v>
      </c>
      <c r="L14" s="548">
        <v>0</v>
      </c>
      <c r="M14" s="548">
        <f t="shared" si="3"/>
        <v>25</v>
      </c>
      <c r="N14" s="548">
        <v>46</v>
      </c>
      <c r="O14" s="548">
        <v>40</v>
      </c>
      <c r="P14" s="548">
        <f t="shared" si="8"/>
        <v>108</v>
      </c>
      <c r="Q14" s="548">
        <f t="shared" si="9"/>
        <v>54</v>
      </c>
      <c r="R14" s="3" t="str">
        <f t="shared" si="4"/>
        <v>C1</v>
      </c>
      <c r="S14" s="890">
        <v>139</v>
      </c>
      <c r="T14" s="8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</row>
    <row r="15" spans="1:33" ht="16.149999999999999" customHeight="1" thickBot="1">
      <c r="A15" s="889">
        <v>10</v>
      </c>
      <c r="B15" s="317" t="s">
        <v>25</v>
      </c>
      <c r="C15" s="548">
        <v>38</v>
      </c>
      <c r="D15" s="548">
        <f t="shared" si="0"/>
        <v>76</v>
      </c>
      <c r="E15" s="548">
        <v>35.5</v>
      </c>
      <c r="F15" s="548">
        <f t="shared" ref="F15" si="31">(E15*2)</f>
        <v>71</v>
      </c>
      <c r="G15" s="548">
        <v>39</v>
      </c>
      <c r="H15" s="548">
        <f t="shared" ref="H15" si="32">(G15*2)</f>
        <v>78</v>
      </c>
      <c r="I15" s="548">
        <v>39.5</v>
      </c>
      <c r="J15" s="548">
        <f t="shared" ref="J15" si="33">(I15*2)</f>
        <v>79</v>
      </c>
      <c r="K15" s="548">
        <v>38.5</v>
      </c>
      <c r="L15" s="548">
        <v>10</v>
      </c>
      <c r="M15" s="548">
        <f t="shared" si="3"/>
        <v>48.5</v>
      </c>
      <c r="N15" s="548">
        <v>50</v>
      </c>
      <c r="O15" s="548">
        <v>47</v>
      </c>
      <c r="P15" s="548">
        <f t="shared" si="8"/>
        <v>190.5</v>
      </c>
      <c r="Q15" s="548">
        <f t="shared" si="9"/>
        <v>95.25</v>
      </c>
      <c r="R15" s="3" t="str">
        <f t="shared" si="4"/>
        <v>A1</v>
      </c>
      <c r="S15" s="890">
        <v>169</v>
      </c>
      <c r="T15" s="8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</row>
    <row r="16" spans="1:33" ht="16.149999999999999" customHeight="1" thickBot="1">
      <c r="A16" s="889">
        <v>11</v>
      </c>
      <c r="B16" s="317" t="s">
        <v>185</v>
      </c>
      <c r="C16" s="548">
        <v>36.5</v>
      </c>
      <c r="D16" s="548">
        <f t="shared" si="0"/>
        <v>73</v>
      </c>
      <c r="E16" s="548">
        <v>32</v>
      </c>
      <c r="F16" s="548">
        <f t="shared" ref="F16" si="34">(E16*2)</f>
        <v>64</v>
      </c>
      <c r="G16" s="548">
        <v>37</v>
      </c>
      <c r="H16" s="548">
        <f t="shared" ref="H16" si="35">(G16*2)</f>
        <v>74</v>
      </c>
      <c r="I16" s="548">
        <v>35.5</v>
      </c>
      <c r="J16" s="548">
        <f t="shared" ref="J16" si="36">(I16*2)</f>
        <v>71</v>
      </c>
      <c r="K16" s="548">
        <v>38</v>
      </c>
      <c r="L16" s="548">
        <v>8.5</v>
      </c>
      <c r="M16" s="548">
        <f t="shared" si="3"/>
        <v>46.5</v>
      </c>
      <c r="N16" s="548">
        <v>50</v>
      </c>
      <c r="O16" s="548">
        <v>46</v>
      </c>
      <c r="P16" s="548">
        <f t="shared" si="8"/>
        <v>179</v>
      </c>
      <c r="Q16" s="548">
        <f t="shared" si="9"/>
        <v>89.5</v>
      </c>
      <c r="R16" s="3" t="str">
        <f t="shared" si="4"/>
        <v>A2</v>
      </c>
      <c r="S16" s="890">
        <v>187</v>
      </c>
      <c r="T16" s="8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1:33" ht="16.149999999999999" customHeight="1" thickBot="1">
      <c r="A17" s="889">
        <v>12</v>
      </c>
      <c r="B17" s="317" t="s">
        <v>27</v>
      </c>
      <c r="C17" s="548">
        <v>30.5</v>
      </c>
      <c r="D17" s="548">
        <f t="shared" si="0"/>
        <v>61</v>
      </c>
      <c r="E17" s="548">
        <v>26.5</v>
      </c>
      <c r="F17" s="548">
        <f t="shared" ref="F17" si="37">(E17*2)</f>
        <v>53</v>
      </c>
      <c r="G17" s="548">
        <v>34.5</v>
      </c>
      <c r="H17" s="548">
        <f t="shared" ref="H17" si="38">(G17*2)</f>
        <v>69</v>
      </c>
      <c r="I17" s="548">
        <v>33</v>
      </c>
      <c r="J17" s="548">
        <f t="shared" ref="J17" si="39">(I17*2)</f>
        <v>66</v>
      </c>
      <c r="K17" s="548">
        <v>36</v>
      </c>
      <c r="L17" s="548">
        <v>8.5</v>
      </c>
      <c r="M17" s="548">
        <f t="shared" si="3"/>
        <v>44.5</v>
      </c>
      <c r="N17" s="548">
        <v>44</v>
      </c>
      <c r="O17" s="548">
        <v>44</v>
      </c>
      <c r="P17" s="548">
        <f t="shared" si="8"/>
        <v>160.5</v>
      </c>
      <c r="Q17" s="548">
        <f t="shared" si="9"/>
        <v>80.25</v>
      </c>
      <c r="R17" s="3" t="str">
        <f t="shared" si="4"/>
        <v>B1</v>
      </c>
      <c r="S17" s="890">
        <v>170</v>
      </c>
      <c r="T17" s="8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</row>
    <row r="18" spans="1:33" ht="16.149999999999999" customHeight="1" thickBot="1">
      <c r="A18" s="889">
        <v>13</v>
      </c>
      <c r="B18" s="317" t="s">
        <v>28</v>
      </c>
      <c r="C18" s="548">
        <v>38.5</v>
      </c>
      <c r="D18" s="548">
        <f t="shared" si="0"/>
        <v>77</v>
      </c>
      <c r="E18" s="548">
        <v>36.5</v>
      </c>
      <c r="F18" s="548">
        <f t="shared" ref="F18" si="40">(E18*2)</f>
        <v>73</v>
      </c>
      <c r="G18" s="548">
        <v>37.5</v>
      </c>
      <c r="H18" s="548">
        <f t="shared" ref="H18" si="41">(G18*2)</f>
        <v>75</v>
      </c>
      <c r="I18" s="548">
        <v>39.5</v>
      </c>
      <c r="J18" s="548">
        <f t="shared" ref="J18" si="42">(I18*2)</f>
        <v>79</v>
      </c>
      <c r="K18" s="548">
        <v>39</v>
      </c>
      <c r="L18" s="548">
        <v>9.75</v>
      </c>
      <c r="M18" s="548">
        <f t="shared" si="3"/>
        <v>48.75</v>
      </c>
      <c r="N18" s="548">
        <v>50</v>
      </c>
      <c r="O18" s="548">
        <v>50</v>
      </c>
      <c r="P18" s="548">
        <f t="shared" si="8"/>
        <v>191</v>
      </c>
      <c r="Q18" s="548">
        <f t="shared" si="9"/>
        <v>95.5</v>
      </c>
      <c r="R18" s="3" t="str">
        <f t="shared" si="4"/>
        <v>A1</v>
      </c>
      <c r="S18" s="890">
        <v>187</v>
      </c>
      <c r="T18" s="8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</row>
    <row r="19" spans="1:33" ht="16.149999999999999" customHeight="1" thickBot="1">
      <c r="A19" s="889">
        <v>14</v>
      </c>
      <c r="B19" s="317" t="s">
        <v>29</v>
      </c>
      <c r="C19" s="548">
        <v>37.5</v>
      </c>
      <c r="D19" s="548">
        <f t="shared" si="0"/>
        <v>75</v>
      </c>
      <c r="E19" s="548">
        <v>36.5</v>
      </c>
      <c r="F19" s="548">
        <f t="shared" ref="F19" si="43">(E19*2)</f>
        <v>73</v>
      </c>
      <c r="G19" s="548">
        <v>37.5</v>
      </c>
      <c r="H19" s="548">
        <f t="shared" ref="H19" si="44">(G19*2)</f>
        <v>75</v>
      </c>
      <c r="I19" s="548">
        <v>39</v>
      </c>
      <c r="J19" s="548">
        <f t="shared" ref="J19" si="45">(I19*2)</f>
        <v>78</v>
      </c>
      <c r="K19" s="548">
        <v>40</v>
      </c>
      <c r="L19" s="548">
        <v>6.75</v>
      </c>
      <c r="M19" s="548">
        <f t="shared" si="3"/>
        <v>46.75</v>
      </c>
      <c r="N19" s="548">
        <v>50</v>
      </c>
      <c r="O19" s="548">
        <v>50</v>
      </c>
      <c r="P19" s="548">
        <f t="shared" si="8"/>
        <v>190.5</v>
      </c>
      <c r="Q19" s="548">
        <f t="shared" si="9"/>
        <v>95.25</v>
      </c>
      <c r="R19" s="3" t="str">
        <f t="shared" si="4"/>
        <v>A1</v>
      </c>
      <c r="S19" s="890">
        <v>200</v>
      </c>
      <c r="T19" s="8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</row>
    <row r="20" spans="1:33" ht="16.149999999999999" customHeight="1" thickBot="1">
      <c r="A20" s="889">
        <v>15</v>
      </c>
      <c r="B20" s="317" t="s">
        <v>30</v>
      </c>
      <c r="C20" s="548">
        <v>39</v>
      </c>
      <c r="D20" s="548">
        <f t="shared" si="0"/>
        <v>78</v>
      </c>
      <c r="E20" s="548">
        <v>36.5</v>
      </c>
      <c r="F20" s="548">
        <f t="shared" ref="F20" si="46">(E20*2)</f>
        <v>73</v>
      </c>
      <c r="G20" s="548">
        <v>39.5</v>
      </c>
      <c r="H20" s="548">
        <f t="shared" ref="H20" si="47">(G20*2)</f>
        <v>79</v>
      </c>
      <c r="I20" s="548">
        <v>39</v>
      </c>
      <c r="J20" s="548">
        <f t="shared" ref="J20" si="48">(I20*2)</f>
        <v>78</v>
      </c>
      <c r="K20" s="548">
        <v>39</v>
      </c>
      <c r="L20" s="548">
        <v>9.75</v>
      </c>
      <c r="M20" s="548">
        <f t="shared" si="3"/>
        <v>48.75</v>
      </c>
      <c r="N20" s="548">
        <v>50</v>
      </c>
      <c r="O20" s="548">
        <v>50</v>
      </c>
      <c r="P20" s="548">
        <f t="shared" si="8"/>
        <v>193</v>
      </c>
      <c r="Q20" s="548">
        <f t="shared" si="9"/>
        <v>96.5</v>
      </c>
      <c r="R20" s="3" t="str">
        <f t="shared" si="4"/>
        <v>A1</v>
      </c>
      <c r="S20" s="890">
        <v>203</v>
      </c>
      <c r="T20" s="8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3" ht="16.149999999999999" customHeight="1" thickBot="1">
      <c r="A21" s="889">
        <v>16</v>
      </c>
      <c r="B21" s="317" t="s">
        <v>31</v>
      </c>
      <c r="C21" s="548">
        <v>38</v>
      </c>
      <c r="D21" s="548">
        <f t="shared" si="0"/>
        <v>76</v>
      </c>
      <c r="E21" s="548">
        <v>38.5</v>
      </c>
      <c r="F21" s="548">
        <f t="shared" ref="F21" si="49">(E21*2)</f>
        <v>77</v>
      </c>
      <c r="G21" s="548">
        <v>35.5</v>
      </c>
      <c r="H21" s="548">
        <f t="shared" ref="H21" si="50">(G21*2)</f>
        <v>71</v>
      </c>
      <c r="I21" s="548">
        <v>38.5</v>
      </c>
      <c r="J21" s="548">
        <f t="shared" ref="J21" si="51">(I21*2)</f>
        <v>77</v>
      </c>
      <c r="K21" s="548">
        <v>39</v>
      </c>
      <c r="L21" s="548">
        <v>9.5</v>
      </c>
      <c r="M21" s="548">
        <f t="shared" si="3"/>
        <v>48.5</v>
      </c>
      <c r="N21" s="548">
        <v>50</v>
      </c>
      <c r="O21" s="548">
        <v>50</v>
      </c>
      <c r="P21" s="548">
        <f t="shared" si="8"/>
        <v>189.5</v>
      </c>
      <c r="Q21" s="548">
        <f t="shared" si="9"/>
        <v>94.75</v>
      </c>
      <c r="R21" s="3" t="str">
        <f t="shared" si="4"/>
        <v>A1</v>
      </c>
      <c r="S21" s="890">
        <v>192</v>
      </c>
      <c r="T21" s="8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3" ht="16.149999999999999" customHeight="1" thickBot="1">
      <c r="A22" s="889">
        <v>17</v>
      </c>
      <c r="B22" s="317" t="s">
        <v>32</v>
      </c>
      <c r="C22" s="548">
        <v>38</v>
      </c>
      <c r="D22" s="548">
        <f t="shared" si="0"/>
        <v>76</v>
      </c>
      <c r="E22" s="548">
        <v>35.5</v>
      </c>
      <c r="F22" s="548">
        <f t="shared" ref="F22" si="52">(E22*2)</f>
        <v>71</v>
      </c>
      <c r="G22" s="548">
        <v>38.5</v>
      </c>
      <c r="H22" s="548">
        <f t="shared" ref="H22" si="53">(G22*2)</f>
        <v>77</v>
      </c>
      <c r="I22" s="548">
        <v>39</v>
      </c>
      <c r="J22" s="548">
        <f t="shared" ref="J22" si="54">(I22*2)</f>
        <v>78</v>
      </c>
      <c r="K22" s="548">
        <v>40</v>
      </c>
      <c r="L22" s="548">
        <v>9.5</v>
      </c>
      <c r="M22" s="548">
        <f t="shared" si="3"/>
        <v>49.5</v>
      </c>
      <c r="N22" s="548">
        <v>50</v>
      </c>
      <c r="O22" s="548">
        <v>50</v>
      </c>
      <c r="P22" s="548">
        <f t="shared" si="8"/>
        <v>191</v>
      </c>
      <c r="Q22" s="548">
        <f t="shared" si="9"/>
        <v>95.5</v>
      </c>
      <c r="R22" s="3" t="str">
        <f t="shared" si="4"/>
        <v>A1</v>
      </c>
      <c r="S22" s="890">
        <v>183</v>
      </c>
      <c r="T22" s="8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3" ht="16.149999999999999" customHeight="1" thickBot="1">
      <c r="A23" s="889">
        <v>18</v>
      </c>
      <c r="B23" s="317" t="s">
        <v>207</v>
      </c>
      <c r="C23" s="548">
        <v>16.5</v>
      </c>
      <c r="D23" s="548">
        <f t="shared" si="0"/>
        <v>33</v>
      </c>
      <c r="E23" s="548">
        <v>25.5</v>
      </c>
      <c r="F23" s="548">
        <f t="shared" ref="F23" si="55">(E23*2)</f>
        <v>51</v>
      </c>
      <c r="G23" s="548">
        <v>30</v>
      </c>
      <c r="H23" s="548">
        <f t="shared" ref="H23" si="56">(G23*2)</f>
        <v>60</v>
      </c>
      <c r="I23" s="548">
        <v>21.5</v>
      </c>
      <c r="J23" s="548">
        <f t="shared" ref="J23" si="57">(I23*2)</f>
        <v>43</v>
      </c>
      <c r="K23" s="548">
        <v>26</v>
      </c>
      <c r="L23" s="548">
        <v>3.75</v>
      </c>
      <c r="M23" s="548">
        <f t="shared" si="3"/>
        <v>29.75</v>
      </c>
      <c r="N23" s="548">
        <v>48</v>
      </c>
      <c r="O23" s="548">
        <v>40</v>
      </c>
      <c r="P23" s="548">
        <f t="shared" si="8"/>
        <v>119.5</v>
      </c>
      <c r="Q23" s="548">
        <f t="shared" si="9"/>
        <v>59.75</v>
      </c>
      <c r="R23" s="3" t="str">
        <f t="shared" si="4"/>
        <v>C1</v>
      </c>
      <c r="S23" s="890">
        <v>180</v>
      </c>
      <c r="T23" s="8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</row>
    <row r="24" spans="1:33" ht="16.149999999999999" customHeight="1" thickBot="1">
      <c r="A24" s="889">
        <v>19</v>
      </c>
      <c r="B24" s="317" t="s">
        <v>34</v>
      </c>
      <c r="C24" s="548">
        <v>29.5</v>
      </c>
      <c r="D24" s="548">
        <f t="shared" si="0"/>
        <v>59</v>
      </c>
      <c r="E24" s="548">
        <v>19</v>
      </c>
      <c r="F24" s="548">
        <f t="shared" ref="F24" si="58">(E24*2)</f>
        <v>38</v>
      </c>
      <c r="G24" s="548">
        <v>30</v>
      </c>
      <c r="H24" s="548">
        <f t="shared" ref="H24" si="59">(G24*2)</f>
        <v>60</v>
      </c>
      <c r="I24" s="548">
        <v>33</v>
      </c>
      <c r="J24" s="548">
        <f t="shared" ref="J24" si="60">(I24*2)</f>
        <v>66</v>
      </c>
      <c r="K24" s="548">
        <v>27</v>
      </c>
      <c r="L24" s="548">
        <v>9.25</v>
      </c>
      <c r="M24" s="548">
        <f t="shared" si="3"/>
        <v>36.25</v>
      </c>
      <c r="N24" s="548">
        <v>49</v>
      </c>
      <c r="O24" s="548">
        <v>45</v>
      </c>
      <c r="P24" s="548">
        <f t="shared" si="8"/>
        <v>138.5</v>
      </c>
      <c r="Q24" s="548">
        <f t="shared" si="9"/>
        <v>69.25</v>
      </c>
      <c r="R24" s="3" t="str">
        <f t="shared" si="4"/>
        <v>B2</v>
      </c>
      <c r="S24" s="890">
        <v>100</v>
      </c>
      <c r="T24" s="8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pans="1:33" ht="16.149999999999999" customHeight="1" thickBot="1">
      <c r="A25" s="889">
        <v>20</v>
      </c>
      <c r="B25" s="317" t="s">
        <v>35</v>
      </c>
      <c r="C25" s="548">
        <v>38</v>
      </c>
      <c r="D25" s="548">
        <f t="shared" si="0"/>
        <v>76</v>
      </c>
      <c r="E25" s="548">
        <v>33.5</v>
      </c>
      <c r="F25" s="548">
        <f t="shared" ref="F25" si="61">(E25*2)</f>
        <v>67</v>
      </c>
      <c r="G25" s="548">
        <v>35</v>
      </c>
      <c r="H25" s="548">
        <f t="shared" ref="H25" si="62">(G25*2)</f>
        <v>70</v>
      </c>
      <c r="I25" s="548">
        <v>39.5</v>
      </c>
      <c r="J25" s="548">
        <f t="shared" ref="J25" si="63">(I25*2)</f>
        <v>79</v>
      </c>
      <c r="K25" s="548">
        <v>39.5</v>
      </c>
      <c r="L25" s="548">
        <v>9.5</v>
      </c>
      <c r="M25" s="548">
        <f t="shared" si="3"/>
        <v>49</v>
      </c>
      <c r="N25" s="548">
        <v>50</v>
      </c>
      <c r="O25" s="548">
        <v>50</v>
      </c>
      <c r="P25" s="548">
        <f t="shared" si="8"/>
        <v>185.5</v>
      </c>
      <c r="Q25" s="548">
        <f t="shared" si="9"/>
        <v>92.75</v>
      </c>
      <c r="R25" s="3" t="str">
        <f t="shared" si="4"/>
        <v>A1</v>
      </c>
      <c r="S25" s="890">
        <v>181</v>
      </c>
      <c r="T25" s="8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</row>
    <row r="26" spans="1:33" ht="16.149999999999999" customHeight="1" thickBot="1">
      <c r="A26" s="889">
        <v>21</v>
      </c>
      <c r="B26" s="317" t="s">
        <v>36</v>
      </c>
      <c r="C26" s="548">
        <v>36</v>
      </c>
      <c r="D26" s="548">
        <f t="shared" si="0"/>
        <v>72</v>
      </c>
      <c r="E26" s="548">
        <v>36.5</v>
      </c>
      <c r="F26" s="548">
        <f t="shared" ref="F26" si="64">(E26*2)</f>
        <v>73</v>
      </c>
      <c r="G26" s="548">
        <v>39</v>
      </c>
      <c r="H26" s="548">
        <f t="shared" ref="H26" si="65">(G26*2)</f>
        <v>78</v>
      </c>
      <c r="I26" s="548">
        <v>39.5</v>
      </c>
      <c r="J26" s="548">
        <f t="shared" ref="J26" si="66">(I26*2)</f>
        <v>79</v>
      </c>
      <c r="K26" s="548">
        <v>37</v>
      </c>
      <c r="L26" s="548">
        <v>9</v>
      </c>
      <c r="M26" s="548">
        <f t="shared" si="3"/>
        <v>46</v>
      </c>
      <c r="N26" s="548">
        <v>48</v>
      </c>
      <c r="O26" s="548">
        <v>50</v>
      </c>
      <c r="P26" s="548">
        <f t="shared" si="8"/>
        <v>188</v>
      </c>
      <c r="Q26" s="548">
        <f t="shared" si="9"/>
        <v>94</v>
      </c>
      <c r="R26" s="3" t="str">
        <f t="shared" si="4"/>
        <v>A1</v>
      </c>
      <c r="S26" s="890">
        <v>181</v>
      </c>
      <c r="T26" s="8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</row>
    <row r="27" spans="1:33" ht="16.149999999999999" customHeight="1" thickBot="1">
      <c r="A27" s="889">
        <v>22</v>
      </c>
      <c r="B27" s="317" t="s">
        <v>37</v>
      </c>
      <c r="C27" s="548">
        <v>38</v>
      </c>
      <c r="D27" s="548">
        <f t="shared" si="0"/>
        <v>76</v>
      </c>
      <c r="E27" s="548">
        <v>38.5</v>
      </c>
      <c r="F27" s="548">
        <f t="shared" ref="F27" si="67">(E27*2)</f>
        <v>77</v>
      </c>
      <c r="G27" s="548">
        <v>37.5</v>
      </c>
      <c r="H27" s="548">
        <f t="shared" ref="H27" si="68">(G27*2)</f>
        <v>75</v>
      </c>
      <c r="I27" s="548">
        <v>39.5</v>
      </c>
      <c r="J27" s="548">
        <f t="shared" ref="J27" si="69">(I27*2)</f>
        <v>79</v>
      </c>
      <c r="K27" s="548">
        <v>38.5</v>
      </c>
      <c r="L27" s="548">
        <v>9.75</v>
      </c>
      <c r="M27" s="548">
        <f t="shared" si="3"/>
        <v>48.25</v>
      </c>
      <c r="N27" s="548">
        <v>50</v>
      </c>
      <c r="O27" s="548">
        <v>50</v>
      </c>
      <c r="P27" s="548">
        <f t="shared" si="8"/>
        <v>192</v>
      </c>
      <c r="Q27" s="548">
        <f t="shared" si="9"/>
        <v>96</v>
      </c>
      <c r="R27" s="3" t="str">
        <f t="shared" si="4"/>
        <v>A1</v>
      </c>
      <c r="S27" s="890">
        <v>170</v>
      </c>
      <c r="T27" s="8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  <row r="28" spans="1:33" ht="16.149999999999999" customHeight="1" thickBot="1">
      <c r="A28" s="889">
        <v>23</v>
      </c>
      <c r="B28" s="317" t="s">
        <v>424</v>
      </c>
      <c r="C28" s="548">
        <v>24.5</v>
      </c>
      <c r="D28" s="548">
        <f t="shared" si="0"/>
        <v>49</v>
      </c>
      <c r="E28" s="548">
        <v>29</v>
      </c>
      <c r="F28" s="548">
        <f t="shared" ref="F28" si="70">(E28*2)</f>
        <v>58</v>
      </c>
      <c r="G28" s="548">
        <v>28</v>
      </c>
      <c r="H28" s="548">
        <f t="shared" ref="H28" si="71">(G28*2)</f>
        <v>56</v>
      </c>
      <c r="I28" s="548">
        <v>25.5</v>
      </c>
      <c r="J28" s="548">
        <f t="shared" ref="J28" si="72">(I28*2)</f>
        <v>51</v>
      </c>
      <c r="K28" s="548">
        <v>25.5</v>
      </c>
      <c r="L28" s="548">
        <v>3.5</v>
      </c>
      <c r="M28" s="548">
        <f t="shared" si="3"/>
        <v>29</v>
      </c>
      <c r="N28" s="548">
        <v>49</v>
      </c>
      <c r="O28" s="548">
        <v>45</v>
      </c>
      <c r="P28" s="548">
        <f t="shared" si="8"/>
        <v>132.5</v>
      </c>
      <c r="Q28" s="548">
        <f t="shared" si="9"/>
        <v>66.25</v>
      </c>
      <c r="R28" s="3" t="str">
        <f t="shared" si="4"/>
        <v>B2</v>
      </c>
      <c r="S28" s="890">
        <v>168</v>
      </c>
      <c r="T28" s="8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  <row r="29" spans="1:33" ht="16.149999999999999" customHeight="1" thickBot="1">
      <c r="A29" s="889">
        <v>24</v>
      </c>
      <c r="B29" s="317" t="s">
        <v>39</v>
      </c>
      <c r="C29" s="548">
        <v>37</v>
      </c>
      <c r="D29" s="548">
        <f t="shared" si="0"/>
        <v>74</v>
      </c>
      <c r="E29" s="548">
        <v>37.5</v>
      </c>
      <c r="F29" s="548">
        <f t="shared" ref="F29" si="73">(E29*2)</f>
        <v>75</v>
      </c>
      <c r="G29" s="548">
        <v>39.5</v>
      </c>
      <c r="H29" s="548">
        <f t="shared" ref="H29" si="74">(G29*2)</f>
        <v>79</v>
      </c>
      <c r="I29" s="548">
        <v>38</v>
      </c>
      <c r="J29" s="548">
        <f t="shared" ref="J29" si="75">(I29*2)</f>
        <v>76</v>
      </c>
      <c r="K29" s="548">
        <v>38</v>
      </c>
      <c r="L29" s="548">
        <v>10</v>
      </c>
      <c r="M29" s="548">
        <f t="shared" si="3"/>
        <v>48</v>
      </c>
      <c r="N29" s="548">
        <v>50</v>
      </c>
      <c r="O29" s="548">
        <v>50</v>
      </c>
      <c r="P29" s="548">
        <f t="shared" si="8"/>
        <v>190</v>
      </c>
      <c r="Q29" s="548">
        <f t="shared" si="9"/>
        <v>95</v>
      </c>
      <c r="R29" s="3" t="str">
        <f t="shared" si="4"/>
        <v>A1</v>
      </c>
      <c r="S29" s="890">
        <v>153</v>
      </c>
      <c r="T29" s="8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</row>
    <row r="30" spans="1:33" ht="16.149999999999999" customHeight="1" thickBot="1">
      <c r="A30" s="889">
        <v>25</v>
      </c>
      <c r="B30" s="317" t="s">
        <v>40</v>
      </c>
      <c r="C30" s="548">
        <v>17.5</v>
      </c>
      <c r="D30" s="548">
        <f t="shared" si="0"/>
        <v>35</v>
      </c>
      <c r="E30" s="548">
        <v>14.5</v>
      </c>
      <c r="F30" s="548">
        <f t="shared" ref="F30" si="76">(E30*2)</f>
        <v>29</v>
      </c>
      <c r="G30" s="548">
        <v>32</v>
      </c>
      <c r="H30" s="548">
        <f t="shared" ref="H30" si="77">(G30*2)</f>
        <v>64</v>
      </c>
      <c r="I30" s="548">
        <v>16</v>
      </c>
      <c r="J30" s="548">
        <f t="shared" ref="J30" si="78">(I30*2)</f>
        <v>32</v>
      </c>
      <c r="K30" s="548">
        <v>26</v>
      </c>
      <c r="L30" s="548">
        <v>4.5</v>
      </c>
      <c r="M30" s="548">
        <f t="shared" si="3"/>
        <v>30.5</v>
      </c>
      <c r="N30" s="548">
        <v>48</v>
      </c>
      <c r="O30" s="548">
        <v>40</v>
      </c>
      <c r="P30" s="548">
        <f t="shared" si="8"/>
        <v>106</v>
      </c>
      <c r="Q30" s="548">
        <f t="shared" si="9"/>
        <v>53</v>
      </c>
      <c r="R30" s="3" t="str">
        <f t="shared" si="4"/>
        <v>C1</v>
      </c>
      <c r="S30" s="890">
        <v>165</v>
      </c>
      <c r="T30" s="8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3" ht="16.149999999999999" customHeight="1" thickBot="1">
      <c r="A31" s="892">
        <v>26</v>
      </c>
      <c r="B31" s="893" t="s">
        <v>41</v>
      </c>
      <c r="C31" s="894">
        <v>32.5</v>
      </c>
      <c r="D31" s="894">
        <f t="shared" si="0"/>
        <v>65</v>
      </c>
      <c r="E31" s="894">
        <v>19</v>
      </c>
      <c r="F31" s="894">
        <f t="shared" ref="F31" si="79">(E31*2)</f>
        <v>38</v>
      </c>
      <c r="G31" s="894">
        <v>32</v>
      </c>
      <c r="H31" s="894">
        <f t="shared" ref="H31" si="80">(G31*2)</f>
        <v>64</v>
      </c>
      <c r="I31" s="894">
        <v>30</v>
      </c>
      <c r="J31" s="894">
        <f t="shared" ref="J31" si="81">(I31*2)</f>
        <v>60</v>
      </c>
      <c r="K31" s="894">
        <v>34</v>
      </c>
      <c r="L31" s="894">
        <v>7.75</v>
      </c>
      <c r="M31" s="894">
        <f t="shared" si="3"/>
        <v>41.75</v>
      </c>
      <c r="N31" s="894">
        <v>48</v>
      </c>
      <c r="O31" s="894">
        <v>48</v>
      </c>
      <c r="P31" s="894">
        <f t="shared" si="8"/>
        <v>147.5</v>
      </c>
      <c r="Q31" s="894">
        <f t="shared" si="9"/>
        <v>73.75</v>
      </c>
      <c r="R31" s="895" t="str">
        <f t="shared" si="4"/>
        <v>B1</v>
      </c>
      <c r="S31" s="896">
        <v>127</v>
      </c>
      <c r="T31" s="8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</row>
    <row r="32" spans="1:33" ht="16.149999999999999" customHeight="1" thickBo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 ht="16.149999999999999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3" ht="16.149999999999999" customHeight="1" thickBo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3" ht="16.149999999999999" customHeight="1" thickBo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3" ht="16.149999999999999" customHeight="1" thickBo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 ht="16.149999999999999" customHeight="1" thickBo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 ht="16.149999999999999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33" ht="16.149999999999999" customHeight="1" thickBo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</row>
    <row r="40" spans="1:33" ht="16.149999999999999" customHeight="1" thickBo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</row>
    <row r="41" spans="1:33" ht="16.149999999999999" customHeight="1" thickBo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</row>
    <row r="42" spans="1:33" ht="16.149999999999999" customHeight="1" thickBo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</row>
    <row r="43" spans="1:33" ht="16.149999999999999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</row>
    <row r="44" spans="1:33" ht="16.149999999999999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</row>
    <row r="45" spans="1:33" ht="16.149999999999999" customHeight="1" thickBo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</row>
    <row r="46" spans="1:33" ht="16.149999999999999" customHeight="1" thickBo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</row>
    <row r="47" spans="1:33" ht="16.149999999999999" customHeight="1" thickBo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</row>
    <row r="48" spans="1:33" ht="16.149999999999999" customHeight="1" thickBo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</row>
    <row r="49" spans="1:33" ht="16.149999999999999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</row>
    <row r="50" spans="1:33" ht="16.149999999999999" customHeight="1" thickBo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</row>
    <row r="51" spans="1:33" ht="16.149999999999999" customHeight="1" thickBo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</row>
    <row r="52" spans="1:33" ht="16.149999999999999" customHeight="1" thickBo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</row>
    <row r="53" spans="1:33" ht="16.149999999999999" customHeight="1" thickBo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</row>
    <row r="54" spans="1:33" ht="16.149999999999999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</row>
    <row r="55" spans="1:33" ht="16.149999999999999" customHeight="1" thickBo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</row>
    <row r="56" spans="1:33" ht="16.149999999999999" customHeight="1" thickBo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</row>
    <row r="57" spans="1:33" ht="16.149999999999999" customHeight="1" thickBo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</row>
    <row r="58" spans="1:33" ht="16.149999999999999" customHeight="1" thickBo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</row>
    <row r="59" spans="1:33" ht="16.149999999999999" customHeight="1" thickBo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</row>
    <row r="60" spans="1:33" ht="16.149999999999999" customHeight="1" thickBo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</row>
    <row r="61" spans="1:33" ht="16.149999999999999" customHeight="1" thickBo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</row>
    <row r="62" spans="1:33" ht="16.149999999999999" customHeight="1" thickBo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</row>
    <row r="63" spans="1:33" ht="16.149999999999999" customHeight="1" thickBo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</row>
    <row r="64" spans="1:33" ht="16.149999999999999" customHeight="1" thickBo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</row>
    <row r="65" spans="1:33" ht="16.149999999999999" customHeight="1" thickBo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</row>
    <row r="66" spans="1:33" ht="16.149999999999999" customHeight="1" thickBo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</row>
    <row r="67" spans="1:33" ht="16.149999999999999" customHeight="1" thickBo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</row>
    <row r="68" spans="1:33" ht="16.149999999999999" customHeight="1" thickBo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</row>
    <row r="69" spans="1:33" ht="16.149999999999999" customHeight="1" thickBo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</row>
    <row r="70" spans="1:33" ht="16.149999999999999" customHeight="1" thickBo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</row>
    <row r="71" spans="1:33" ht="16.149999999999999" customHeight="1" thickBo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</row>
    <row r="72" spans="1:33" ht="16.149999999999999" customHeight="1" thickBo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</row>
    <row r="73" spans="1:33" ht="16.149999999999999" customHeight="1" thickBo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</row>
    <row r="74" spans="1:33" ht="16.149999999999999" customHeight="1" thickBo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</row>
    <row r="75" spans="1:33" ht="16.149999999999999" customHeight="1" thickBo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</row>
    <row r="76" spans="1:33" ht="16.149999999999999" customHeight="1" thickBo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</row>
    <row r="77" spans="1:33" ht="16.149999999999999" customHeight="1" thickBo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</row>
    <row r="78" spans="1:33" ht="16.149999999999999" customHeight="1" thickBo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</row>
    <row r="79" spans="1:33" ht="16.149999999999999" customHeight="1" thickBo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</row>
    <row r="80" spans="1:33" ht="16.149999999999999" customHeight="1" thickBo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</row>
    <row r="81" spans="1:33" ht="16.149999999999999" customHeight="1" thickBo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</row>
    <row r="82" spans="1:33" ht="16.149999999999999" customHeight="1" thickBo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</row>
    <row r="83" spans="1:33" ht="16.149999999999999" customHeight="1" thickBo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</row>
    <row r="84" spans="1:33" ht="16.149999999999999" customHeight="1" thickBo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</row>
    <row r="85" spans="1:33" ht="16.149999999999999" customHeight="1" thickBo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</row>
    <row r="86" spans="1:33" ht="16.149999999999999" customHeight="1" thickBo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</row>
    <row r="87" spans="1:33" ht="16.149999999999999" customHeight="1" thickBo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</row>
    <row r="88" spans="1:33" ht="16.149999999999999" customHeight="1" thickBo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</row>
    <row r="89" spans="1:33" ht="16.149999999999999" customHeight="1" thickBo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</row>
    <row r="90" spans="1:33" ht="16.149999999999999" customHeight="1" thickBo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</row>
    <row r="91" spans="1:33" ht="16.149999999999999" customHeight="1" thickBo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</row>
    <row r="92" spans="1:33" ht="16.149999999999999" customHeight="1" thickBo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</row>
    <row r="93" spans="1:33" ht="16.149999999999999" customHeight="1" thickBo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</row>
    <row r="94" spans="1:33" ht="16.149999999999999" customHeight="1" thickBo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</row>
    <row r="95" spans="1:33" ht="16.149999999999999" customHeight="1" thickBo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</row>
    <row r="96" spans="1:33" ht="16.149999999999999" customHeight="1" thickBo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</row>
    <row r="97" spans="1:33" ht="16.149999999999999" customHeight="1" thickBo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</row>
    <row r="98" spans="1:33" ht="16.149999999999999" customHeight="1" thickBo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</row>
    <row r="99" spans="1:33" ht="16.149999999999999" customHeight="1" thickBo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</row>
    <row r="100" spans="1:33" ht="16.149999999999999" customHeight="1" thickBo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</row>
    <row r="101" spans="1:33" ht="16.149999999999999" customHeight="1" thickBo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</row>
    <row r="102" spans="1:33" ht="16.149999999999999" customHeight="1" thickBo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</row>
    <row r="103" spans="1:33" ht="16.149999999999999" customHeight="1" thickBo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</row>
    <row r="104" spans="1:33" ht="16.149999999999999" customHeight="1" thickBo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</row>
    <row r="105" spans="1:33" ht="16.149999999999999" customHeight="1" thickBo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</row>
    <row r="106" spans="1:33" ht="16.149999999999999" customHeight="1" thickBo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</row>
    <row r="107" spans="1:33" ht="16.149999999999999" customHeight="1" thickBo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</row>
    <row r="108" spans="1:33" ht="16.149999999999999" customHeight="1" thickBo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</row>
    <row r="109" spans="1:33" ht="16.149999999999999" customHeight="1" thickBo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</row>
    <row r="110" spans="1:33" ht="16.149999999999999" customHeight="1" thickBo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</row>
    <row r="111" spans="1:33" ht="16.149999999999999" customHeight="1" thickBo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</row>
    <row r="112" spans="1:33" ht="16.149999999999999" customHeight="1" thickBo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</row>
    <row r="113" spans="1:33" ht="16.149999999999999" customHeight="1" thickBo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</row>
    <row r="114" spans="1:33" ht="16.149999999999999" customHeight="1" thickBo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</row>
    <row r="115" spans="1:33" ht="16.149999999999999" customHeight="1" thickBo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</row>
    <row r="116" spans="1:33" ht="16.149999999999999" customHeight="1" thickBo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</row>
    <row r="117" spans="1:33" ht="16.149999999999999" customHeight="1" thickBo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</row>
    <row r="118" spans="1:33" ht="16.149999999999999" customHeight="1" thickBo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</row>
    <row r="119" spans="1:33" ht="16.149999999999999" customHeight="1" thickBo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</row>
    <row r="120" spans="1:33" ht="16.149999999999999" customHeight="1" thickBo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</row>
    <row r="121" spans="1:33" ht="16.149999999999999" customHeight="1" thickBo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</row>
    <row r="122" spans="1:33" ht="16.149999999999999" customHeight="1" thickBo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</row>
    <row r="123" spans="1:33" ht="16.149999999999999" customHeight="1" thickBo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</row>
    <row r="124" spans="1:33" ht="16.149999999999999" customHeight="1" thickBo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</row>
    <row r="125" spans="1:33" ht="16.149999999999999" customHeight="1" thickBo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</row>
    <row r="126" spans="1:33" ht="16.149999999999999" customHeight="1" thickBo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</row>
    <row r="127" spans="1:33" ht="16.149999999999999" customHeight="1" thickBo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</row>
    <row r="128" spans="1:33" ht="16.149999999999999" customHeight="1" thickBo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</row>
    <row r="129" spans="1:33" ht="16.149999999999999" customHeight="1" thickBo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</row>
    <row r="130" spans="1:33" ht="16.149999999999999" customHeight="1" thickBo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</row>
    <row r="131" spans="1:33" ht="16.149999999999999" customHeight="1" thickBo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</row>
    <row r="132" spans="1:33" ht="16.149999999999999" customHeight="1" thickBo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</row>
    <row r="133" spans="1:33" ht="16.149999999999999" customHeight="1" thickBo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</row>
    <row r="134" spans="1:33" ht="16.149999999999999" customHeight="1" thickBo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</row>
    <row r="135" spans="1:33" ht="16.149999999999999" customHeight="1" thickBo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</row>
    <row r="136" spans="1:33" ht="16.149999999999999" customHeight="1" thickBo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</row>
    <row r="137" spans="1:33" ht="16.149999999999999" customHeight="1" thickBo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</row>
    <row r="138" spans="1:33" ht="16.149999999999999" customHeight="1" thickBo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</row>
    <row r="139" spans="1:33" ht="16.149999999999999" customHeight="1" thickBo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</row>
    <row r="140" spans="1:33" ht="16.149999999999999" customHeight="1" thickBo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</row>
    <row r="141" spans="1:33" ht="16.149999999999999" customHeight="1" thickBo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</row>
    <row r="142" spans="1:33" ht="16.149999999999999" customHeight="1" thickBo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</row>
    <row r="143" spans="1:33" ht="16.149999999999999" customHeight="1" thickBo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</row>
    <row r="144" spans="1:33" ht="16.149999999999999" customHeight="1" thickBo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</row>
    <row r="145" spans="1:33" ht="16.149999999999999" customHeight="1" thickBo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</row>
    <row r="146" spans="1:33" ht="16.149999999999999" customHeight="1" thickBo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</row>
    <row r="147" spans="1:33" ht="16.149999999999999" customHeight="1" thickBo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</row>
    <row r="148" spans="1:33" ht="16.149999999999999" customHeight="1" thickBo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</row>
    <row r="149" spans="1:33" ht="16.149999999999999" customHeight="1" thickBo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</row>
    <row r="150" spans="1:33" ht="16.149999999999999" customHeight="1" thickBo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</row>
    <row r="151" spans="1:33" ht="16.149999999999999" customHeight="1" thickBo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</row>
    <row r="152" spans="1:33" ht="16.149999999999999" customHeight="1" thickBo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</row>
    <row r="153" spans="1:33" ht="16.149999999999999" customHeight="1" thickBo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</row>
    <row r="154" spans="1:33" ht="16.149999999999999" customHeight="1" thickBo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</row>
    <row r="155" spans="1:33" ht="16.149999999999999" customHeight="1" thickBo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</row>
    <row r="156" spans="1:33" ht="16.149999999999999" customHeight="1" thickBo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</row>
    <row r="157" spans="1:33" ht="16.149999999999999" customHeight="1" thickBo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</row>
    <row r="158" spans="1:33" ht="16.149999999999999" customHeight="1" thickBo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</row>
    <row r="159" spans="1:33" ht="16.149999999999999" customHeight="1" thickBo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</row>
    <row r="160" spans="1:33" ht="16.149999999999999" customHeight="1" thickBo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</row>
    <row r="161" spans="1:33" ht="16.149999999999999" customHeight="1" thickBo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</row>
    <row r="162" spans="1:33" ht="16.149999999999999" customHeight="1" thickBo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</row>
    <row r="163" spans="1:33" ht="16.149999999999999" customHeight="1" thickBo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</row>
    <row r="164" spans="1:33" ht="16.149999999999999" customHeight="1" thickBo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</row>
    <row r="165" spans="1:33" ht="16.149999999999999" customHeight="1" thickBo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</row>
    <row r="166" spans="1:33" ht="16.149999999999999" customHeight="1" thickBo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</row>
    <row r="167" spans="1:33" ht="16.149999999999999" customHeight="1" thickBo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</row>
    <row r="168" spans="1:33" ht="16.149999999999999" customHeight="1" thickBo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</row>
    <row r="169" spans="1:33" ht="16.149999999999999" customHeight="1" thickBo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</row>
    <row r="170" spans="1:33" ht="16.149999999999999" customHeight="1" thickBo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</row>
    <row r="171" spans="1:33" ht="16.149999999999999" customHeight="1" thickBo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</row>
    <row r="172" spans="1:33" ht="16.149999999999999" customHeight="1" thickBo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</row>
    <row r="173" spans="1:33" ht="16.149999999999999" customHeight="1" thickBo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</row>
    <row r="174" spans="1:33" ht="16.149999999999999" customHeight="1" thickBo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</row>
    <row r="175" spans="1:33" ht="16.149999999999999" customHeight="1" thickBo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</row>
    <row r="176" spans="1:33" ht="16.149999999999999" customHeight="1" thickBo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</row>
    <row r="177" spans="1:33" ht="16.149999999999999" customHeight="1" thickBo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</row>
    <row r="178" spans="1:33" ht="16.149999999999999" customHeight="1" thickBo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</row>
    <row r="179" spans="1:33" ht="16.149999999999999" customHeight="1" thickBo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</row>
    <row r="180" spans="1:33" ht="16.149999999999999" customHeight="1" thickBo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</row>
    <row r="181" spans="1:33" ht="16.149999999999999" customHeight="1" thickBo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</row>
    <row r="182" spans="1:33" ht="16.149999999999999" customHeight="1" thickBo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</row>
    <row r="183" spans="1:33" ht="16.149999999999999" customHeight="1" thickBo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</row>
    <row r="184" spans="1:33" ht="16.149999999999999" customHeight="1" thickBo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</row>
    <row r="185" spans="1:33" ht="16.149999999999999" customHeight="1" thickBo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</row>
    <row r="186" spans="1:33" ht="16.149999999999999" customHeight="1" thickBo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</row>
    <row r="187" spans="1:33" ht="16.149999999999999" customHeight="1" thickBo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</row>
    <row r="188" spans="1:33" ht="16.149999999999999" customHeight="1" thickBo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</row>
    <row r="189" spans="1:33" ht="16.149999999999999" customHeight="1" thickBo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</row>
    <row r="190" spans="1:33" ht="16.149999999999999" customHeight="1" thickBo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</row>
    <row r="191" spans="1:33" ht="16.149999999999999" customHeight="1" thickBo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</row>
    <row r="192" spans="1:33" ht="16.149999999999999" customHeight="1" thickBo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</row>
    <row r="193" spans="1:33" ht="16.149999999999999" customHeight="1" thickBo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</row>
    <row r="194" spans="1:33" ht="16.149999999999999" customHeight="1" thickBo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</row>
    <row r="195" spans="1:33" ht="16.149999999999999" customHeight="1" thickBo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</row>
    <row r="196" spans="1:33" ht="16.149999999999999" customHeight="1" thickBo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</row>
    <row r="197" spans="1:33" ht="16.149999999999999" customHeight="1" thickBo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</row>
    <row r="198" spans="1:33" ht="16.149999999999999" customHeight="1" thickBo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</row>
    <row r="199" spans="1:33" ht="16.149999999999999" customHeight="1" thickBo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</row>
    <row r="200" spans="1:33" ht="16.149999999999999" customHeight="1" thickBo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</row>
    <row r="201" spans="1:33" ht="16.149999999999999" customHeight="1" thickBo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</row>
    <row r="202" spans="1:33" ht="16.149999999999999" customHeight="1" thickBo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</row>
    <row r="203" spans="1:33" ht="16.149999999999999" customHeight="1" thickBo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</row>
    <row r="204" spans="1:33" ht="16.149999999999999" customHeight="1" thickBo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</row>
    <row r="205" spans="1:33" ht="16.149999999999999" customHeight="1" thickBo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</row>
    <row r="206" spans="1:33" ht="16.149999999999999" customHeight="1" thickBo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</row>
    <row r="207" spans="1:33" ht="16.149999999999999" customHeight="1" thickBo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</row>
    <row r="208" spans="1:33" ht="16.149999999999999" customHeight="1" thickBo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</row>
    <row r="209" spans="1:33" ht="16.149999999999999" customHeight="1" thickBo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</row>
    <row r="210" spans="1:33" ht="16.149999999999999" customHeight="1" thickBo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</row>
    <row r="211" spans="1:33" ht="16.149999999999999" customHeight="1" thickBo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</row>
    <row r="212" spans="1:33" ht="16.149999999999999" customHeight="1" thickBo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</row>
    <row r="213" spans="1:33" ht="16.149999999999999" customHeight="1" thickBo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</row>
    <row r="214" spans="1:33" ht="16.149999999999999" customHeight="1" thickBo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</row>
    <row r="215" spans="1:33" ht="16.149999999999999" customHeight="1" thickBo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</row>
    <row r="216" spans="1:33" ht="16.149999999999999" customHeight="1" thickBo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</row>
    <row r="217" spans="1:33" ht="16.149999999999999" customHeight="1" thickBo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</row>
    <row r="218" spans="1:33" ht="16.149999999999999" customHeight="1" thickBo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</row>
    <row r="219" spans="1:33" ht="16.149999999999999" customHeight="1" thickBo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</row>
    <row r="220" spans="1:33" ht="16.149999999999999" customHeight="1" thickBo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</row>
    <row r="221" spans="1:33" ht="16.149999999999999" customHeight="1" thickBo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</row>
    <row r="222" spans="1:33" ht="16.149999999999999" customHeight="1" thickBo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</row>
    <row r="223" spans="1:33" ht="16.149999999999999" customHeight="1" thickBo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</row>
    <row r="224" spans="1:33" ht="16.149999999999999" customHeight="1" thickBo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</row>
    <row r="225" spans="1:33" ht="16.149999999999999" customHeight="1" thickBo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</row>
    <row r="226" spans="1:33" ht="16.149999999999999" customHeight="1" thickBo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</row>
    <row r="227" spans="1:33" ht="16.149999999999999" customHeight="1" thickBo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</row>
    <row r="228" spans="1:33" ht="16.149999999999999" customHeight="1" thickBo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</row>
    <row r="229" spans="1:33" ht="16.149999999999999" customHeight="1" thickBo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</row>
    <row r="230" spans="1:33" ht="16.149999999999999" customHeight="1" thickBo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</row>
    <row r="231" spans="1:33" ht="16.149999999999999" customHeight="1" thickBo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</row>
    <row r="232" spans="1:33" ht="16.149999999999999" customHeight="1" thickBo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</row>
    <row r="233" spans="1:33" ht="16.149999999999999" customHeight="1" thickBo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</row>
    <row r="234" spans="1:33" ht="16.149999999999999" customHeight="1" thickBo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</row>
    <row r="235" spans="1:33" ht="16.149999999999999" customHeight="1" thickBo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</row>
    <row r="236" spans="1:33" ht="16.149999999999999" customHeight="1" thickBo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</row>
    <row r="237" spans="1:33" ht="16.149999999999999" customHeight="1" thickBo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</row>
    <row r="238" spans="1:33" ht="16.149999999999999" customHeight="1" thickBo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</row>
    <row r="239" spans="1:33" ht="16.149999999999999" customHeight="1" thickBo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</row>
    <row r="240" spans="1:33" ht="16.149999999999999" customHeight="1" thickBo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</row>
    <row r="241" spans="1:33" ht="16.149999999999999" customHeight="1" thickBo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</row>
    <row r="242" spans="1:33" ht="16.149999999999999" customHeight="1" thickBo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</row>
    <row r="243" spans="1:33" ht="16.149999999999999" customHeight="1" thickBo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</row>
    <row r="244" spans="1:33" ht="16.149999999999999" customHeight="1" thickBo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</row>
    <row r="245" spans="1:33" ht="16.149999999999999" customHeight="1" thickBo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</row>
    <row r="246" spans="1:33" ht="16.149999999999999" customHeight="1" thickBo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</row>
    <row r="247" spans="1:33" ht="16.149999999999999" customHeight="1" thickBo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</row>
    <row r="248" spans="1:33" ht="16.149999999999999" customHeight="1" thickBo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</row>
    <row r="249" spans="1:33" ht="16.149999999999999" customHeight="1" thickBo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</row>
    <row r="250" spans="1:33" ht="16.149999999999999" customHeight="1" thickBo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</row>
    <row r="251" spans="1:33" ht="16.149999999999999" customHeight="1" thickBo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</row>
    <row r="252" spans="1:33" ht="16.149999999999999" customHeight="1" thickBo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</row>
    <row r="253" spans="1:33" ht="16.149999999999999" customHeight="1" thickBo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</row>
    <row r="254" spans="1:33" ht="16.149999999999999" customHeight="1" thickBo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</row>
    <row r="255" spans="1:33" ht="16.149999999999999" customHeight="1" thickBo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</row>
    <row r="256" spans="1:33" ht="16.149999999999999" customHeight="1" thickBo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</row>
    <row r="257" spans="1:33" ht="16.149999999999999" customHeight="1" thickBo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</row>
    <row r="258" spans="1:33" ht="16.149999999999999" customHeight="1" thickBo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</row>
    <row r="259" spans="1:33" ht="16.149999999999999" customHeight="1" thickBo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</row>
    <row r="260" spans="1:33" ht="16.149999999999999" customHeight="1" thickBo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</row>
    <row r="261" spans="1:33" ht="16.149999999999999" customHeight="1" thickBo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</row>
    <row r="262" spans="1:33" ht="16.149999999999999" customHeight="1" thickBo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</row>
    <row r="263" spans="1:33" ht="16.149999999999999" customHeight="1" thickBo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</row>
    <row r="264" spans="1:33" ht="16.149999999999999" customHeight="1" thickBo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</row>
    <row r="265" spans="1:33" ht="16.149999999999999" customHeight="1" thickBo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</row>
    <row r="266" spans="1:33" ht="16.149999999999999" customHeight="1" thickBo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</row>
    <row r="267" spans="1:33" ht="16.149999999999999" customHeight="1" thickBo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</row>
    <row r="268" spans="1:33" ht="16.149999999999999" customHeight="1" thickBo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</row>
    <row r="269" spans="1:33" ht="16.149999999999999" customHeight="1" thickBo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</row>
    <row r="270" spans="1:33" ht="16.149999999999999" customHeight="1" thickBo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</row>
    <row r="271" spans="1:33" ht="16.149999999999999" customHeight="1" thickBo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</row>
    <row r="272" spans="1:33" ht="16.149999999999999" customHeight="1" thickBo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</row>
    <row r="273" spans="1:33" ht="16.149999999999999" customHeight="1" thickBo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</row>
    <row r="274" spans="1:33" ht="16.149999999999999" customHeight="1" thickBo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</row>
    <row r="275" spans="1:33" ht="16.149999999999999" customHeight="1" thickBo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</row>
    <row r="276" spans="1:33" ht="16.149999999999999" customHeight="1" thickBo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</row>
    <row r="277" spans="1:33" ht="16.149999999999999" customHeight="1" thickBo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</row>
    <row r="278" spans="1:33" ht="16.149999999999999" customHeight="1" thickBo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</row>
    <row r="279" spans="1:33" ht="16.149999999999999" customHeight="1" thickBo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</row>
    <row r="280" spans="1:33" ht="16.149999999999999" customHeight="1" thickBo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</row>
    <row r="281" spans="1:33" ht="16.149999999999999" customHeight="1" thickBo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</row>
    <row r="282" spans="1:33" ht="16.149999999999999" customHeight="1" thickBo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</row>
    <row r="283" spans="1:33" ht="16.149999999999999" customHeight="1" thickBo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</row>
    <row r="284" spans="1:33" ht="16.149999999999999" customHeight="1" thickBo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</row>
    <row r="285" spans="1:33" ht="16.149999999999999" customHeight="1" thickBo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</row>
    <row r="286" spans="1:33" ht="16.149999999999999" customHeight="1" thickBo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</row>
    <row r="287" spans="1:33" ht="16.149999999999999" customHeight="1" thickBo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</row>
    <row r="288" spans="1:33" ht="16.149999999999999" customHeight="1" thickBo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</row>
    <row r="289" spans="1:33" ht="16.149999999999999" customHeight="1" thickBo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</row>
    <row r="290" spans="1:33" ht="16.149999999999999" customHeight="1" thickBo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</row>
    <row r="291" spans="1:33" ht="16.149999999999999" customHeight="1" thickBo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</row>
    <row r="292" spans="1:33" ht="16.149999999999999" customHeight="1" thickBo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</row>
    <row r="293" spans="1:33" ht="16.149999999999999" customHeight="1" thickBo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</row>
    <row r="294" spans="1:33" ht="16.149999999999999" customHeight="1" thickBo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</row>
    <row r="295" spans="1:33" ht="16.149999999999999" customHeight="1" thickBo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</row>
    <row r="296" spans="1:33" ht="16.149999999999999" customHeight="1" thickBo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</row>
    <row r="297" spans="1:33" ht="16.149999999999999" customHeight="1" thickBo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</row>
    <row r="298" spans="1:33" ht="16.149999999999999" customHeight="1" thickBo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</row>
    <row r="299" spans="1:33" ht="16.149999999999999" customHeight="1" thickBo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</row>
    <row r="300" spans="1:33" ht="16.149999999999999" customHeight="1" thickBo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</row>
    <row r="301" spans="1:33" ht="16.149999999999999" customHeight="1" thickBo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</row>
    <row r="302" spans="1:33" ht="16.149999999999999" customHeight="1" thickBo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</row>
    <row r="303" spans="1:33" ht="16.149999999999999" customHeight="1" thickBo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</row>
    <row r="304" spans="1:33" ht="16.149999999999999" customHeight="1" thickBo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</row>
    <row r="305" spans="1:33" ht="16.149999999999999" customHeight="1" thickBo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</row>
    <row r="306" spans="1:33" ht="16.149999999999999" customHeight="1" thickBo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</row>
    <row r="307" spans="1:33" ht="16.149999999999999" customHeight="1" thickBo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</row>
    <row r="308" spans="1:33" ht="16.149999999999999" customHeight="1" thickBo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</row>
    <row r="309" spans="1:33" ht="16.149999999999999" customHeight="1" thickBo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</row>
    <row r="310" spans="1:33" ht="16.149999999999999" customHeight="1" thickBo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</row>
    <row r="311" spans="1:33" ht="16.149999999999999" customHeight="1" thickBo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</row>
    <row r="312" spans="1:33" ht="16.149999999999999" customHeight="1" thickBo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</row>
    <row r="313" spans="1:33" ht="16.149999999999999" customHeight="1" thickBo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</row>
    <row r="314" spans="1:33" ht="16.149999999999999" customHeight="1" thickBo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</row>
    <row r="315" spans="1:33" ht="16.149999999999999" customHeight="1" thickBo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</row>
    <row r="316" spans="1:33" ht="16.149999999999999" customHeight="1" thickBo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</row>
    <row r="317" spans="1:33" ht="16.149999999999999" customHeight="1" thickBo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</row>
    <row r="318" spans="1:33" ht="16.149999999999999" customHeight="1" thickBo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</row>
    <row r="319" spans="1:33" ht="16.149999999999999" customHeight="1" thickBo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</row>
    <row r="320" spans="1:33" ht="16.149999999999999" customHeight="1" thickBo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</row>
    <row r="321" spans="1:33" ht="16.149999999999999" customHeight="1" thickBo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</row>
    <row r="322" spans="1:33" ht="16.149999999999999" customHeight="1" thickBo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</row>
    <row r="323" spans="1:33" ht="16.149999999999999" customHeight="1" thickBo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</row>
    <row r="324" spans="1:33" ht="16.149999999999999" customHeight="1" thickBo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</row>
    <row r="325" spans="1:33" ht="16.149999999999999" customHeight="1" thickBo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</row>
    <row r="326" spans="1:33" ht="16.149999999999999" customHeight="1" thickBo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</row>
    <row r="327" spans="1:33" ht="16.149999999999999" customHeight="1" thickBo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</row>
    <row r="328" spans="1:33" ht="16.149999999999999" customHeight="1" thickBo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</row>
    <row r="329" spans="1:33" ht="16.149999999999999" customHeight="1" thickBo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</row>
    <row r="330" spans="1:33" ht="16.149999999999999" customHeight="1" thickBo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</row>
    <row r="331" spans="1:33" ht="16.149999999999999" customHeight="1" thickBo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</row>
    <row r="332" spans="1:33" ht="16.149999999999999" customHeight="1" thickBo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</row>
    <row r="333" spans="1:33" ht="16.149999999999999" customHeight="1" thickBo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</row>
    <row r="334" spans="1:33" ht="16.149999999999999" customHeight="1" thickBo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</row>
    <row r="335" spans="1:33" ht="16.149999999999999" customHeight="1" thickBo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</row>
    <row r="336" spans="1:33" ht="16.149999999999999" customHeight="1" thickBo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</row>
    <row r="337" spans="1:33" ht="16.149999999999999" customHeight="1" thickBo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</row>
    <row r="338" spans="1:33" ht="16.149999999999999" customHeight="1" thickBo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</row>
    <row r="339" spans="1:33" ht="16.149999999999999" customHeight="1" thickBo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</row>
    <row r="340" spans="1:33" ht="16.149999999999999" customHeight="1" thickBo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</row>
    <row r="341" spans="1:33" ht="16.149999999999999" customHeight="1" thickBo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</row>
    <row r="342" spans="1:33" ht="16.149999999999999" customHeight="1" thickBo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</row>
    <row r="343" spans="1:33" ht="16.149999999999999" customHeight="1" thickBo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</row>
    <row r="344" spans="1:33" ht="16.149999999999999" customHeight="1" thickBo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</row>
    <row r="345" spans="1:33" ht="16.149999999999999" customHeight="1" thickBo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</row>
    <row r="346" spans="1:33" ht="16.149999999999999" customHeight="1" thickBo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</row>
    <row r="347" spans="1:33" ht="16.149999999999999" customHeight="1" thickBo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</row>
    <row r="348" spans="1:33" ht="16.149999999999999" customHeight="1" thickBo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</row>
    <row r="349" spans="1:33" ht="16.149999999999999" customHeight="1" thickBo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</row>
    <row r="350" spans="1:33" ht="16.149999999999999" customHeight="1" thickBo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</row>
    <row r="351" spans="1:33" ht="16.149999999999999" customHeight="1" thickBo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</row>
    <row r="352" spans="1:33" ht="16.149999999999999" customHeight="1" thickBo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</row>
    <row r="353" spans="1:33" ht="16.149999999999999" customHeight="1" thickBo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</row>
    <row r="354" spans="1:33" ht="16.149999999999999" customHeight="1" thickBo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</row>
    <row r="355" spans="1:33" ht="16.149999999999999" customHeight="1" thickBo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</row>
    <row r="356" spans="1:33" ht="16.149999999999999" customHeight="1" thickBo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</row>
    <row r="357" spans="1:33" ht="16.149999999999999" customHeight="1" thickBo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</row>
    <row r="358" spans="1:33" ht="16.149999999999999" customHeight="1" thickBo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</row>
    <row r="359" spans="1:33" ht="16.149999999999999" customHeight="1" thickBo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</row>
    <row r="360" spans="1:33" ht="16.149999999999999" customHeight="1" thickBo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</row>
    <row r="361" spans="1:33" ht="16.149999999999999" customHeight="1" thickBo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</row>
    <row r="362" spans="1:33" ht="16.149999999999999" customHeight="1" thickBo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</row>
    <row r="363" spans="1:33" ht="16.149999999999999" customHeight="1" thickBo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</row>
    <row r="364" spans="1:33" ht="16.149999999999999" customHeight="1" thickBo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</row>
    <row r="365" spans="1:33" ht="16.149999999999999" customHeight="1" thickBo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</row>
    <row r="366" spans="1:33" ht="16.149999999999999" customHeight="1" thickBo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</row>
    <row r="367" spans="1:33" ht="16.149999999999999" customHeight="1" thickBo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</row>
    <row r="368" spans="1:33" ht="16.149999999999999" customHeight="1" thickBo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</row>
    <row r="369" spans="1:33" ht="16.149999999999999" customHeight="1" thickBo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</row>
    <row r="370" spans="1:33" ht="16.149999999999999" customHeight="1" thickBo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</row>
    <row r="371" spans="1:33" ht="16.149999999999999" customHeight="1" thickBo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</row>
    <row r="372" spans="1:33" ht="16.149999999999999" customHeight="1" thickBo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</row>
    <row r="373" spans="1:33" ht="16.149999999999999" customHeight="1" thickBo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</row>
    <row r="374" spans="1:33" ht="16.149999999999999" customHeight="1" thickBo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</row>
    <row r="375" spans="1:33" ht="16.149999999999999" customHeight="1" thickBo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</row>
    <row r="376" spans="1:33" ht="16.149999999999999" customHeight="1" thickBo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</row>
    <row r="377" spans="1:33" ht="16.149999999999999" customHeight="1" thickBo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</row>
    <row r="378" spans="1:33" ht="16.149999999999999" customHeight="1" thickBo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</row>
    <row r="379" spans="1:33" ht="16.149999999999999" customHeight="1" thickBo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</row>
    <row r="380" spans="1:33" ht="16.149999999999999" customHeight="1" thickBo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</row>
    <row r="381" spans="1:33" ht="16.149999999999999" customHeight="1" thickBo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</row>
    <row r="382" spans="1:33" ht="16.149999999999999" customHeight="1" thickBo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</row>
    <row r="383" spans="1:33" ht="16.149999999999999" customHeight="1" thickBo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</row>
    <row r="384" spans="1:33" ht="16.149999999999999" customHeight="1" thickBo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</row>
    <row r="385" spans="1:33" ht="16.149999999999999" customHeight="1" thickBo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</row>
    <row r="386" spans="1:33" ht="16.149999999999999" customHeight="1" thickBo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</row>
    <row r="387" spans="1:33" ht="16.149999999999999" customHeight="1" thickBo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</row>
    <row r="388" spans="1:33" ht="16.149999999999999" customHeight="1" thickBo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</row>
    <row r="389" spans="1:33" ht="16.149999999999999" customHeight="1" thickBo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</row>
    <row r="390" spans="1:33" ht="16.149999999999999" customHeight="1" thickBo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</row>
    <row r="391" spans="1:33" ht="16.149999999999999" customHeight="1" thickBo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</row>
    <row r="392" spans="1:33" ht="16.149999999999999" customHeight="1" thickBo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</row>
    <row r="393" spans="1:33" ht="16.149999999999999" customHeight="1" thickBo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</row>
    <row r="394" spans="1:33" ht="16.149999999999999" customHeight="1" thickBo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</row>
    <row r="395" spans="1:33" ht="16.149999999999999" customHeight="1" thickBo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</row>
    <row r="396" spans="1:33" ht="16.149999999999999" customHeight="1" thickBo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</row>
    <row r="397" spans="1:33" ht="16.149999999999999" customHeight="1" thickBo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</row>
    <row r="398" spans="1:33" ht="16.149999999999999" customHeight="1" thickBo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</row>
    <row r="399" spans="1:33" ht="16.149999999999999" customHeight="1" thickBo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</row>
    <row r="400" spans="1:33" ht="16.149999999999999" customHeight="1" thickBo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</row>
    <row r="401" spans="1:33" ht="16.149999999999999" customHeight="1" thickBo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</row>
    <row r="402" spans="1:33" ht="16.149999999999999" customHeight="1" thickBo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</row>
    <row r="403" spans="1:33" ht="16.149999999999999" customHeight="1" thickBo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</row>
    <row r="404" spans="1:33" ht="16.149999999999999" customHeight="1" thickBo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</row>
    <row r="405" spans="1:33" ht="16.149999999999999" customHeight="1" thickBo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</row>
    <row r="406" spans="1:33" ht="16.149999999999999" customHeight="1" thickBo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</row>
    <row r="407" spans="1:33" ht="16.149999999999999" customHeight="1" thickBo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</row>
    <row r="408" spans="1:33" ht="16.149999999999999" customHeight="1" thickBo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</row>
    <row r="409" spans="1:33" ht="16.149999999999999" customHeight="1" thickBo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</row>
    <row r="410" spans="1:33" ht="16.149999999999999" customHeight="1" thickBo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</row>
    <row r="411" spans="1:33" ht="16.149999999999999" customHeight="1" thickBo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</row>
    <row r="412" spans="1:33" ht="16.149999999999999" customHeight="1" thickBo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</row>
    <row r="413" spans="1:33" ht="16.149999999999999" customHeight="1" thickBo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</row>
    <row r="414" spans="1:33" ht="16.149999999999999" customHeight="1" thickBo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</row>
    <row r="415" spans="1:33" ht="16.149999999999999" customHeight="1" thickBo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</row>
    <row r="416" spans="1:33" ht="16.149999999999999" customHeight="1" thickBo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</row>
    <row r="417" spans="1:33" ht="16.149999999999999" customHeight="1" thickBo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</row>
    <row r="418" spans="1:33" ht="16.149999999999999" customHeight="1" thickBo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</row>
    <row r="419" spans="1:33" ht="16.149999999999999" customHeight="1" thickBo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</row>
    <row r="420" spans="1:33" ht="16.149999999999999" customHeight="1" thickBo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</row>
    <row r="421" spans="1:33" ht="16.149999999999999" customHeight="1" thickBo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</row>
    <row r="422" spans="1:33" ht="16.149999999999999" customHeight="1" thickBo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</row>
    <row r="423" spans="1:33" ht="16.149999999999999" customHeight="1" thickBo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</row>
    <row r="424" spans="1:33" ht="16.149999999999999" customHeight="1" thickBo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</row>
    <row r="425" spans="1:33" ht="16.149999999999999" customHeight="1" thickBo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</row>
    <row r="426" spans="1:33" ht="16.149999999999999" customHeight="1" thickBo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</row>
    <row r="427" spans="1:33" ht="16.149999999999999" customHeight="1" thickBo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</row>
    <row r="428" spans="1:33" ht="16.149999999999999" customHeight="1" thickBo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</row>
    <row r="429" spans="1:33" ht="16.149999999999999" customHeight="1" thickBo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</row>
    <row r="430" spans="1:33" ht="16.149999999999999" customHeight="1" thickBo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</row>
    <row r="431" spans="1:33" ht="16.149999999999999" customHeight="1" thickBo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</row>
    <row r="432" spans="1:33" ht="16.149999999999999" customHeight="1" thickBo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</row>
    <row r="433" spans="1:33" ht="16.149999999999999" customHeight="1" thickBo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</row>
    <row r="434" spans="1:33" ht="16.149999999999999" customHeight="1" thickBo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</row>
    <row r="435" spans="1:33" ht="16.149999999999999" customHeight="1" thickBo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</row>
    <row r="436" spans="1:33" ht="16.149999999999999" customHeight="1" thickBo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</row>
    <row r="437" spans="1:33" ht="16.149999999999999" customHeight="1" thickBo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</row>
    <row r="438" spans="1:33" ht="16.149999999999999" customHeight="1" thickBo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</row>
    <row r="439" spans="1:33" ht="16.149999999999999" customHeight="1" thickBo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</row>
    <row r="440" spans="1:33" ht="16.149999999999999" customHeight="1" thickBo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</row>
    <row r="441" spans="1:33" ht="16.149999999999999" customHeight="1" thickBo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</row>
    <row r="442" spans="1:33" ht="16.149999999999999" customHeight="1" thickBo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</row>
    <row r="443" spans="1:33" ht="16.149999999999999" customHeight="1" thickBo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</row>
    <row r="444" spans="1:33" ht="16.149999999999999" customHeight="1" thickBo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</row>
    <row r="445" spans="1:33" ht="16.149999999999999" customHeight="1" thickBo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</row>
    <row r="446" spans="1:33" ht="16.149999999999999" customHeight="1" thickBo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</row>
    <row r="447" spans="1:33" ht="16.149999999999999" customHeight="1" thickBo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</row>
    <row r="448" spans="1:33" ht="16.149999999999999" customHeight="1" thickBo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</row>
    <row r="449" spans="1:33" ht="16.149999999999999" customHeight="1" thickBo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</row>
    <row r="450" spans="1:33" ht="16.149999999999999" customHeight="1" thickBo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</row>
    <row r="451" spans="1:33" ht="16.149999999999999" customHeight="1" thickBo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</row>
    <row r="452" spans="1:33" ht="16.149999999999999" customHeight="1" thickBo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</row>
    <row r="453" spans="1:33" ht="16.149999999999999" customHeight="1" thickBo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</row>
    <row r="454" spans="1:33" ht="16.149999999999999" customHeight="1" thickBo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</row>
    <row r="455" spans="1:33" ht="16.149999999999999" customHeight="1" thickBo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</row>
    <row r="456" spans="1:33" ht="16.149999999999999" customHeight="1" thickBo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</row>
    <row r="457" spans="1:33" ht="16.149999999999999" customHeight="1" thickBo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</row>
    <row r="458" spans="1:33" ht="16.149999999999999" customHeight="1" thickBo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</row>
    <row r="459" spans="1:33" ht="16.149999999999999" customHeight="1" thickBo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</row>
    <row r="460" spans="1:33" ht="16.149999999999999" customHeight="1" thickBo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</row>
    <row r="461" spans="1:33" ht="16.149999999999999" customHeight="1" thickBo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</row>
    <row r="462" spans="1:33" ht="16.149999999999999" customHeight="1" thickBo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</row>
    <row r="463" spans="1:33" ht="16.149999999999999" customHeight="1" thickBo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</row>
    <row r="464" spans="1:33" ht="16.149999999999999" customHeight="1" thickBo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</row>
    <row r="465" spans="1:33" ht="16.149999999999999" customHeight="1" thickBo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</row>
    <row r="466" spans="1:33" ht="16.149999999999999" customHeight="1" thickBo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</row>
    <row r="467" spans="1:33" ht="16.149999999999999" customHeight="1" thickBo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</row>
    <row r="468" spans="1:33" ht="16.149999999999999" customHeight="1" thickBo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</row>
    <row r="469" spans="1:33" ht="16.149999999999999" customHeight="1" thickBo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</row>
    <row r="470" spans="1:33" ht="16.149999999999999" customHeight="1" thickBo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</row>
    <row r="471" spans="1:33" ht="16.149999999999999" customHeight="1" thickBo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</row>
    <row r="472" spans="1:33" ht="16.149999999999999" customHeight="1" thickBo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</row>
    <row r="473" spans="1:33" ht="16.149999999999999" customHeight="1" thickBo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</row>
    <row r="474" spans="1:33" ht="16.149999999999999" customHeight="1" thickBo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</row>
    <row r="475" spans="1:33" ht="16.149999999999999" customHeight="1" thickBo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</row>
    <row r="476" spans="1:33" ht="16.149999999999999" customHeight="1" thickBo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</row>
    <row r="477" spans="1:33" ht="16.149999999999999" customHeight="1" thickBo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</row>
    <row r="478" spans="1:33" ht="16.149999999999999" customHeight="1" thickBo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</row>
    <row r="479" spans="1:33" ht="16.149999999999999" customHeight="1" thickBo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</row>
    <row r="480" spans="1:33" ht="16.149999999999999" customHeight="1" thickBo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</row>
    <row r="481" spans="1:33" ht="16.149999999999999" customHeight="1" thickBo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</row>
    <row r="482" spans="1:33" ht="16.149999999999999" customHeight="1" thickBo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</row>
    <row r="483" spans="1:33" ht="16.149999999999999" customHeight="1" thickBo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</row>
    <row r="484" spans="1:33" ht="16.149999999999999" customHeight="1" thickBo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</row>
    <row r="485" spans="1:33" ht="16.149999999999999" customHeight="1" thickBo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</row>
    <row r="486" spans="1:33" ht="16.149999999999999" customHeight="1" thickBo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</row>
    <row r="487" spans="1:33" ht="16.149999999999999" customHeight="1" thickBo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</row>
    <row r="488" spans="1:33" ht="16.149999999999999" customHeight="1" thickBo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</row>
    <row r="489" spans="1:33" ht="16.149999999999999" customHeight="1" thickBo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</row>
    <row r="490" spans="1:33" ht="16.149999999999999" customHeight="1" thickBo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</row>
    <row r="491" spans="1:33" ht="16.149999999999999" customHeight="1" thickBo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</row>
    <row r="492" spans="1:33" ht="16.149999999999999" customHeight="1" thickBo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</row>
    <row r="493" spans="1:33" ht="16.149999999999999" customHeight="1" thickBo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</row>
    <row r="494" spans="1:33" ht="16.149999999999999" customHeight="1" thickBo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</row>
    <row r="495" spans="1:33" ht="16.149999999999999" customHeight="1" thickBo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</row>
    <row r="496" spans="1:33" ht="16.149999999999999" customHeight="1" thickBo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</row>
    <row r="497" spans="1:33" ht="16.149999999999999" customHeight="1" thickBo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</row>
    <row r="498" spans="1:33" ht="16.149999999999999" customHeight="1" thickBo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</row>
    <row r="499" spans="1:33" ht="16.149999999999999" customHeight="1" thickBo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</row>
    <row r="500" spans="1:33" ht="16.149999999999999" customHeight="1" thickBo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</row>
    <row r="501" spans="1:33" ht="16.149999999999999" customHeight="1" thickBo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</row>
    <row r="502" spans="1:33" ht="16.149999999999999" customHeight="1" thickBo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</row>
    <row r="503" spans="1:33" ht="16.149999999999999" customHeight="1" thickBo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</row>
    <row r="504" spans="1:33" ht="16.149999999999999" customHeight="1" thickBo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</row>
    <row r="505" spans="1:33" ht="16.149999999999999" customHeight="1" thickBo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</row>
    <row r="506" spans="1:33" ht="16.149999999999999" customHeight="1" thickBo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</row>
    <row r="507" spans="1:33" ht="16.149999999999999" customHeight="1" thickBo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</row>
    <row r="508" spans="1:33" ht="16.149999999999999" customHeight="1" thickBo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</row>
    <row r="509" spans="1:33" ht="16.149999999999999" customHeight="1" thickBo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</row>
    <row r="510" spans="1:33" ht="16.149999999999999" customHeight="1" thickBo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</row>
    <row r="511" spans="1:33" ht="16.149999999999999" customHeight="1" thickBo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</row>
    <row r="512" spans="1:33" ht="16.149999999999999" customHeight="1" thickBo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</row>
    <row r="513" spans="1:33" ht="16.149999999999999" customHeight="1" thickBo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</row>
    <row r="514" spans="1:33" ht="16.149999999999999" customHeight="1" thickBo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</row>
    <row r="515" spans="1:33" ht="16.149999999999999" customHeight="1" thickBo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</row>
    <row r="516" spans="1:33" ht="16.149999999999999" customHeight="1" thickBo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</row>
    <row r="517" spans="1:33" ht="16.149999999999999" customHeight="1" thickBo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</row>
    <row r="518" spans="1:33" ht="16.149999999999999" customHeight="1" thickBo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</row>
    <row r="519" spans="1:33" ht="16.149999999999999" customHeight="1" thickBo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</row>
    <row r="520" spans="1:33" ht="16.149999999999999" customHeight="1" thickBo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</row>
    <row r="521" spans="1:33" ht="16.149999999999999" customHeight="1" thickBo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</row>
    <row r="522" spans="1:33" ht="16.149999999999999" customHeight="1" thickBo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</row>
    <row r="523" spans="1:33" ht="16.149999999999999" customHeight="1" thickBo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</row>
    <row r="524" spans="1:33" ht="16.149999999999999" customHeight="1" thickBo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</row>
    <row r="525" spans="1:33" ht="16.149999999999999" customHeight="1" thickBo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</row>
    <row r="526" spans="1:33" ht="16.149999999999999" customHeight="1" thickBo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</row>
    <row r="527" spans="1:33" ht="16.149999999999999" customHeight="1" thickBo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</row>
    <row r="528" spans="1:33" ht="16.149999999999999" customHeight="1" thickBo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</row>
    <row r="529" spans="1:33" ht="16.149999999999999" customHeight="1" thickBo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</row>
    <row r="530" spans="1:33" ht="16.149999999999999" customHeight="1" thickBo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</row>
    <row r="531" spans="1:33" ht="16.149999999999999" customHeight="1" thickBo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</row>
    <row r="532" spans="1:33" ht="16.149999999999999" customHeight="1" thickBo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</row>
    <row r="533" spans="1:33" ht="16.149999999999999" customHeight="1" thickBo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</row>
    <row r="534" spans="1:33" ht="16.149999999999999" customHeight="1" thickBo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</row>
    <row r="535" spans="1:33" ht="16.149999999999999" customHeight="1" thickBo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</row>
    <row r="536" spans="1:33" ht="16.149999999999999" customHeight="1" thickBo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</row>
    <row r="537" spans="1:33" ht="16.149999999999999" customHeight="1" thickBo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</row>
    <row r="538" spans="1:33" ht="16.149999999999999" customHeight="1" thickBo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</row>
    <row r="539" spans="1:33" ht="16.149999999999999" customHeight="1" thickBo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</row>
    <row r="540" spans="1:33" ht="16.149999999999999" customHeight="1" thickBo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</row>
    <row r="541" spans="1:33" ht="16.149999999999999" customHeight="1" thickBo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</row>
    <row r="542" spans="1:33" ht="16.149999999999999" customHeight="1" thickBo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</row>
    <row r="543" spans="1:33" ht="16.149999999999999" customHeight="1" thickBo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</row>
    <row r="544" spans="1:33" ht="16.149999999999999" customHeight="1" thickBo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</row>
    <row r="545" spans="1:33" ht="16.149999999999999" customHeight="1" thickBo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</row>
    <row r="546" spans="1:33" ht="16.149999999999999" customHeight="1" thickBo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</row>
    <row r="547" spans="1:33" ht="16.149999999999999" customHeight="1" thickBo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</row>
    <row r="548" spans="1:33" ht="16.149999999999999" customHeight="1" thickBo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</row>
    <row r="549" spans="1:33" ht="16.149999999999999" customHeight="1" thickBo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</row>
    <row r="550" spans="1:33" ht="16.149999999999999" customHeight="1" thickBo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</row>
    <row r="551" spans="1:33" ht="16.149999999999999" customHeight="1" thickBo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</row>
    <row r="552" spans="1:33" ht="16.149999999999999" customHeight="1" thickBo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</row>
    <row r="553" spans="1:33" ht="16.149999999999999" customHeight="1" thickBo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</row>
    <row r="554" spans="1:33" ht="16.149999999999999" customHeight="1" thickBo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</row>
    <row r="555" spans="1:33" ht="16.149999999999999" customHeight="1" thickBo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</row>
    <row r="556" spans="1:33" ht="16.149999999999999" customHeight="1" thickBo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</row>
    <row r="557" spans="1:33" ht="16.149999999999999" customHeight="1" thickBo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</row>
    <row r="558" spans="1:33" ht="16.149999999999999" customHeight="1" thickBo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</row>
    <row r="559" spans="1:33" ht="16.149999999999999" customHeight="1" thickBo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</row>
    <row r="560" spans="1:33" ht="16.149999999999999" customHeight="1" thickBo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</row>
    <row r="561" spans="1:33" ht="16.149999999999999" customHeight="1" thickBo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</row>
    <row r="562" spans="1:33" ht="16.149999999999999" customHeight="1" thickBo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</row>
    <row r="563" spans="1:33" ht="16.149999999999999" customHeight="1" thickBo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</row>
    <row r="564" spans="1:33" ht="16.149999999999999" customHeight="1" thickBo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</row>
    <row r="565" spans="1:33" ht="16.149999999999999" customHeight="1" thickBo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</row>
    <row r="566" spans="1:33" ht="16.149999999999999" customHeight="1" thickBo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</row>
    <row r="567" spans="1:33" ht="16.149999999999999" customHeight="1" thickBo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</row>
    <row r="568" spans="1:33" ht="16.149999999999999" customHeight="1" thickBo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</row>
    <row r="569" spans="1:33" ht="16.149999999999999" customHeight="1" thickBo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</row>
    <row r="570" spans="1:33" ht="16.149999999999999" customHeight="1" thickBo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</row>
    <row r="571" spans="1:33" ht="16.149999999999999" customHeight="1" thickBo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</row>
    <row r="572" spans="1:33" ht="16.149999999999999" customHeight="1" thickBo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</row>
    <row r="573" spans="1:33" ht="16.149999999999999" customHeight="1" thickBo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</row>
    <row r="574" spans="1:33" ht="16.149999999999999" customHeight="1" thickBo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</row>
    <row r="575" spans="1:33" ht="16.149999999999999" customHeight="1" thickBo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</row>
    <row r="576" spans="1:33" ht="16.149999999999999" customHeight="1" thickBo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</row>
    <row r="577" spans="1:33" ht="16.149999999999999" customHeight="1" thickBo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</row>
    <row r="578" spans="1:33" ht="16.149999999999999" customHeight="1" thickBo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</row>
    <row r="579" spans="1:33" ht="16.149999999999999" customHeight="1" thickBo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</row>
    <row r="580" spans="1:33" ht="16.149999999999999" customHeight="1" thickBo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</row>
    <row r="581" spans="1:33" ht="16.149999999999999" customHeight="1" thickBo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</row>
    <row r="582" spans="1:33" ht="16.149999999999999" customHeight="1" thickBo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</row>
    <row r="583" spans="1:33" ht="16.149999999999999" customHeight="1" thickBo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</row>
    <row r="584" spans="1:33" ht="16.149999999999999" customHeight="1" thickBo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</row>
    <row r="585" spans="1:33" ht="16.149999999999999" customHeight="1" thickBo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3" ht="16.149999999999999" customHeight="1" thickBo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3" ht="16.149999999999999" customHeight="1" thickBo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3" ht="16.149999999999999" customHeight="1" thickBo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3" ht="16.149999999999999" customHeight="1" thickBo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3" ht="16.149999999999999" customHeight="1" thickBo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3" ht="16.149999999999999" customHeight="1" thickBo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3" ht="16.149999999999999" customHeight="1" thickBo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ht="16.149999999999999" customHeight="1" thickBo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ht="16.149999999999999" customHeight="1" thickBo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ht="16.149999999999999" customHeight="1" thickBo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ht="16.149999999999999" customHeight="1" thickBo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ht="16.149999999999999" customHeight="1" thickBo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ht="16.149999999999999" customHeight="1" thickBo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ht="16.149999999999999" customHeight="1" thickBo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ht="16.149999999999999" customHeight="1" thickBo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ht="16.149999999999999" customHeight="1" thickBo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ht="16.149999999999999" customHeight="1" thickBo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ht="16.149999999999999" customHeight="1" thickBo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ht="16.149999999999999" customHeight="1" thickBo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ht="16.149999999999999" customHeight="1" thickBo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ht="16.149999999999999" customHeight="1" thickBo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ht="16.149999999999999" customHeight="1" thickBo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ht="16.149999999999999" customHeight="1" thickBo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ht="16.149999999999999" customHeight="1" thickBo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ht="16.149999999999999" customHeight="1" thickBo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ht="16.149999999999999" customHeight="1" thickBo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ht="16.149999999999999" customHeight="1" thickBo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ht="16.149999999999999" customHeight="1" thickBo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ht="16.149999999999999" customHeight="1" thickBo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ht="16.149999999999999" customHeight="1" thickBo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ht="16.149999999999999" customHeight="1" thickBo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ht="16.149999999999999" customHeight="1" thickBo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ht="16.149999999999999" customHeight="1" thickBo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ht="16.149999999999999" customHeight="1" thickBo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ht="16.149999999999999" customHeight="1" thickBo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ht="16.149999999999999" customHeight="1" thickBo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ht="16.149999999999999" customHeight="1" thickBo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ht="16.149999999999999" customHeight="1" thickBo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ht="16.149999999999999" customHeight="1" thickBo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ht="16.149999999999999" customHeight="1" thickBo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ht="16.149999999999999" customHeight="1" thickBo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ht="16.149999999999999" customHeight="1" thickBo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ht="16.149999999999999" customHeight="1" thickBo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ht="16.149999999999999" customHeight="1" thickBo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ht="16.149999999999999" customHeight="1" thickBo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ht="16.149999999999999" customHeight="1" thickBo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ht="16.149999999999999" customHeight="1" thickBo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ht="16.149999999999999" customHeight="1" thickBo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ht="16.149999999999999" customHeight="1" thickBo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ht="16.149999999999999" customHeight="1" thickBo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ht="16.149999999999999" customHeight="1" thickBo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ht="16.149999999999999" customHeight="1" thickBo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ht="16.149999999999999" customHeight="1" thickBo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ht="16.149999999999999" customHeight="1" thickBo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ht="16.149999999999999" customHeight="1" thickBo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ht="16.149999999999999" customHeight="1" thickBo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ht="16.149999999999999" customHeight="1" thickBo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ht="16.149999999999999" customHeight="1" thickBo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ht="16.149999999999999" customHeight="1" thickBo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ht="16.149999999999999" customHeight="1" thickBo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ht="16.149999999999999" customHeight="1" thickBo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ht="16.149999999999999" customHeight="1" thickBo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ht="16.149999999999999" customHeight="1" thickBo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ht="16.149999999999999" customHeight="1" thickBo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ht="16.149999999999999" customHeight="1" thickBo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ht="16.149999999999999" customHeight="1" thickBo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ht="16.149999999999999" customHeight="1" thickBo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ht="16.149999999999999" customHeight="1" thickBo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ht="16.149999999999999" customHeight="1" thickBo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ht="16.149999999999999" customHeight="1" thickBo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ht="16.149999999999999" customHeight="1" thickBo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ht="16.149999999999999" customHeight="1" thickBo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ht="16.149999999999999" customHeight="1" thickBo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ht="16.149999999999999" customHeight="1" thickBo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ht="16.149999999999999" customHeight="1" thickBo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ht="16.149999999999999" customHeight="1" thickBo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ht="16.149999999999999" customHeight="1" thickBo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ht="16.149999999999999" customHeight="1" thickBo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ht="16.149999999999999" customHeight="1" thickBo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ht="16.149999999999999" customHeight="1" thickBo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ht="16.149999999999999" customHeight="1" thickBo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ht="16.149999999999999" customHeight="1" thickBo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ht="16.149999999999999" customHeight="1" thickBo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ht="16.149999999999999" customHeight="1" thickBo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ht="16.149999999999999" customHeight="1" thickBo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ht="16.149999999999999" customHeight="1" thickBo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ht="16.149999999999999" customHeight="1" thickBo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ht="16.149999999999999" customHeight="1" thickBo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ht="16.149999999999999" customHeight="1" thickBo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ht="16.149999999999999" customHeight="1" thickBo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ht="16.149999999999999" customHeight="1" thickBo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ht="16.149999999999999" customHeight="1" thickBo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ht="16.149999999999999" customHeight="1" thickBo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ht="16.149999999999999" customHeight="1" thickBo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ht="16.149999999999999" customHeight="1" thickBo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ht="16.149999999999999" customHeight="1" thickBo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ht="16.149999999999999" customHeight="1" thickBo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ht="16.149999999999999" customHeight="1" thickBo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ht="16.149999999999999" customHeight="1" thickBo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ht="16.149999999999999" customHeight="1" thickBo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ht="16.149999999999999" customHeight="1" thickBo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ht="16.149999999999999" customHeight="1" thickBo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ht="16.149999999999999" customHeight="1" thickBo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ht="16.149999999999999" customHeight="1" thickBo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ht="16.149999999999999" customHeight="1" thickBo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ht="16.149999999999999" customHeight="1" thickBo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ht="16.149999999999999" customHeight="1" thickBo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ht="16.149999999999999" customHeight="1" thickBo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ht="16.149999999999999" customHeight="1" thickBo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ht="16.149999999999999" customHeight="1" thickBo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ht="16.149999999999999" customHeight="1" thickBo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ht="16.149999999999999" customHeight="1" thickBo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ht="16.149999999999999" customHeight="1" thickBo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ht="16.149999999999999" customHeight="1" thickBo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ht="16.149999999999999" customHeight="1" thickBo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ht="16.149999999999999" customHeight="1" thickBo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ht="16.149999999999999" customHeight="1" thickBo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ht="16.149999999999999" customHeight="1" thickBo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ht="16.149999999999999" customHeight="1" thickBo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ht="16.149999999999999" customHeight="1" thickBo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ht="16.149999999999999" customHeight="1" thickBo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ht="16.149999999999999" customHeight="1" thickBo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ht="16.149999999999999" customHeight="1" thickBo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ht="16.149999999999999" customHeight="1" thickBo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ht="16.149999999999999" customHeight="1" thickBo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ht="16.149999999999999" customHeight="1" thickBo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ht="16.149999999999999" customHeight="1" thickBo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ht="16.149999999999999" customHeight="1" thickBo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ht="16.149999999999999" customHeight="1" thickBo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ht="16.149999999999999" customHeight="1" thickBo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ht="16.149999999999999" customHeight="1" thickBo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ht="16.149999999999999" customHeight="1" thickBo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ht="16.149999999999999" customHeight="1" thickBo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ht="16.149999999999999" customHeight="1" thickBo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ht="16.149999999999999" customHeight="1" thickBo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ht="16.149999999999999" customHeight="1" thickBo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ht="16.149999999999999" customHeight="1" thickBo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ht="16.149999999999999" customHeight="1" thickBo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ht="16.149999999999999" customHeight="1" thickBo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ht="16.149999999999999" customHeight="1" thickBo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ht="16.149999999999999" customHeight="1" thickBo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ht="16.149999999999999" customHeight="1" thickBo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ht="16.149999999999999" customHeight="1" thickBo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ht="16.149999999999999" customHeight="1" thickBo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ht="16.149999999999999" customHeight="1" thickBo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ht="16.149999999999999" customHeight="1" thickBo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ht="16.149999999999999" customHeight="1" thickBo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ht="16.149999999999999" customHeight="1" thickBo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ht="16.149999999999999" customHeight="1" thickBo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ht="16.149999999999999" customHeight="1" thickBo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ht="16.149999999999999" customHeight="1" thickBo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ht="16.149999999999999" customHeight="1" thickBo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ht="16.149999999999999" customHeight="1" thickBo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ht="16.149999999999999" customHeight="1" thickBo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ht="16.149999999999999" customHeight="1" thickBo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ht="16.149999999999999" customHeight="1" thickBo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ht="16.149999999999999" customHeight="1" thickBo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ht="16.149999999999999" customHeight="1" thickBo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ht="16.149999999999999" customHeight="1" thickBo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ht="16.149999999999999" customHeight="1" thickBo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ht="16.149999999999999" customHeight="1" thickBo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ht="16.149999999999999" customHeight="1" thickBo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ht="16.149999999999999" customHeight="1" thickBo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ht="16.149999999999999" customHeight="1" thickBo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ht="16.149999999999999" customHeight="1" thickBo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ht="16.149999999999999" customHeight="1" thickBo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ht="16.149999999999999" customHeight="1" thickBo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ht="16.149999999999999" customHeight="1" thickBo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ht="16.149999999999999" customHeight="1" thickBo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ht="16.149999999999999" customHeight="1" thickBo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ht="16.149999999999999" customHeight="1" thickBo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ht="16.149999999999999" customHeight="1" thickBo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ht="16.149999999999999" customHeight="1" thickBo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ht="16.149999999999999" customHeight="1" thickBo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ht="16.149999999999999" customHeight="1" thickBo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ht="16.149999999999999" customHeight="1" thickBo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ht="16.149999999999999" customHeight="1" thickBo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ht="16.149999999999999" customHeight="1" thickBo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ht="16.149999999999999" customHeight="1" thickBo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ht="16.149999999999999" customHeight="1" thickBo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ht="16.149999999999999" customHeight="1" thickBo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ht="16.149999999999999" customHeight="1" thickBo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ht="16.149999999999999" customHeight="1" thickBo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ht="16.149999999999999" customHeight="1" thickBo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ht="16.149999999999999" customHeight="1" thickBo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ht="16.149999999999999" customHeight="1" thickBo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ht="16.149999999999999" customHeight="1" thickBo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ht="16.149999999999999" customHeight="1" thickBo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ht="16.149999999999999" customHeight="1" thickBo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ht="16.149999999999999" customHeight="1" thickBo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ht="16.149999999999999" customHeight="1" thickBo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ht="16.149999999999999" customHeight="1" thickBo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ht="16.149999999999999" customHeight="1" thickBo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ht="16.149999999999999" customHeight="1" thickBo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ht="16.149999999999999" customHeight="1" thickBo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ht="16.149999999999999" customHeight="1" thickBo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ht="16.149999999999999" customHeight="1" thickBo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ht="16.149999999999999" customHeight="1" thickBo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ht="16.149999999999999" customHeight="1" thickBo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</row>
    <row r="785" spans="1:33" ht="16.149999999999999" customHeight="1" thickBo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</row>
    <row r="786" spans="1:33" ht="16.149999999999999" customHeight="1" thickBo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</row>
    <row r="787" spans="1:33" ht="16.149999999999999" customHeight="1" thickBo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</row>
    <row r="788" spans="1:33" ht="16.149999999999999" customHeight="1" thickBo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</row>
    <row r="789" spans="1:33" ht="16.149999999999999" customHeight="1" thickBo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</row>
    <row r="790" spans="1:33" ht="16.149999999999999" customHeight="1" thickBo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</row>
    <row r="791" spans="1:33" ht="16.149999999999999" customHeight="1" thickBo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</row>
    <row r="792" spans="1:33" ht="16.149999999999999" customHeight="1" thickBo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</row>
    <row r="793" spans="1:33" ht="16.149999999999999" customHeight="1" thickBo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</row>
    <row r="794" spans="1:33" ht="16.149999999999999" customHeight="1" thickBo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</row>
    <row r="795" spans="1:33" ht="16.149999999999999" customHeight="1" thickBo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</row>
    <row r="796" spans="1:33" ht="16.149999999999999" customHeight="1" thickBo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</row>
    <row r="797" spans="1:33" ht="16.149999999999999" customHeight="1" thickBo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</row>
    <row r="798" spans="1:33" ht="16.149999999999999" customHeight="1" thickBo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</row>
    <row r="799" spans="1:33" ht="16.149999999999999" customHeight="1" thickBo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</row>
    <row r="800" spans="1:33" ht="16.149999999999999" customHeight="1" thickBo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</row>
    <row r="801" spans="1:33" ht="16.149999999999999" customHeight="1" thickBo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</row>
    <row r="802" spans="1:33" ht="16.149999999999999" customHeight="1" thickBo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</row>
    <row r="803" spans="1:33" ht="16.149999999999999" customHeight="1" thickBo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</row>
    <row r="804" spans="1:33" ht="16.149999999999999" customHeight="1" thickBo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</row>
    <row r="805" spans="1:33" ht="16.149999999999999" customHeight="1" thickBo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</row>
    <row r="806" spans="1:33" ht="16.149999999999999" customHeight="1" thickBo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</row>
    <row r="807" spans="1:33" ht="16.149999999999999" customHeight="1" thickBo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</row>
    <row r="808" spans="1:33" ht="16.149999999999999" customHeight="1" thickBo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</row>
    <row r="809" spans="1:33" ht="16.149999999999999" customHeight="1" thickBo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</row>
    <row r="810" spans="1:33" ht="16.149999999999999" customHeight="1" thickBo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</row>
    <row r="811" spans="1:33" ht="16.149999999999999" customHeight="1" thickBo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</row>
    <row r="812" spans="1:33" ht="16.149999999999999" customHeight="1" thickBo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</row>
    <row r="813" spans="1:33" ht="16.149999999999999" customHeight="1" thickBo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</row>
    <row r="814" spans="1:33" ht="16.149999999999999" customHeight="1" thickBo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</row>
    <row r="815" spans="1:33" ht="16.149999999999999" customHeight="1" thickBo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</row>
    <row r="816" spans="1:33" ht="16.149999999999999" customHeight="1" thickBo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</row>
    <row r="817" spans="1:33" ht="16.149999999999999" customHeight="1" thickBo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</row>
    <row r="818" spans="1:33" ht="16.149999999999999" customHeight="1" thickBo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</row>
    <row r="819" spans="1:33" ht="16.149999999999999" customHeight="1" thickBo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</row>
    <row r="820" spans="1:33" ht="16.149999999999999" customHeight="1" thickBo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</row>
    <row r="821" spans="1:33" ht="16.149999999999999" customHeight="1" thickBo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</row>
    <row r="822" spans="1:33" ht="16.149999999999999" customHeight="1" thickBo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</row>
    <row r="823" spans="1:33" ht="16.149999999999999" customHeight="1" thickBo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</row>
    <row r="824" spans="1:33" ht="16.149999999999999" customHeight="1" thickBo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</row>
    <row r="825" spans="1:33" ht="16.149999999999999" customHeight="1" thickBo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</row>
    <row r="826" spans="1:33" ht="16.149999999999999" customHeight="1" thickBo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</row>
    <row r="827" spans="1:33" ht="16.149999999999999" customHeight="1" thickBo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</row>
    <row r="828" spans="1:33" ht="16.149999999999999" customHeight="1" thickBo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</row>
    <row r="829" spans="1:33" ht="16.149999999999999" customHeight="1" thickBo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</row>
    <row r="830" spans="1:33" ht="16.149999999999999" customHeight="1" thickBo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</row>
    <row r="831" spans="1:33" ht="16.149999999999999" customHeight="1" thickBo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</row>
    <row r="832" spans="1:33" ht="16.149999999999999" customHeight="1" thickBo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</row>
    <row r="833" spans="1:33" ht="16.149999999999999" customHeight="1" thickBo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</row>
    <row r="834" spans="1:33" ht="16.149999999999999" customHeight="1" thickBo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</row>
    <row r="835" spans="1:33" ht="16.149999999999999" customHeight="1" thickBo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</row>
    <row r="836" spans="1:33" ht="16.149999999999999" customHeight="1" thickBo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</row>
    <row r="837" spans="1:33" ht="16.149999999999999" customHeight="1" thickBo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</row>
    <row r="838" spans="1:33" ht="16.149999999999999" customHeight="1" thickBo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</row>
    <row r="839" spans="1:33" ht="16.149999999999999" customHeight="1" thickBo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</row>
    <row r="840" spans="1:33" ht="16.149999999999999" customHeight="1" thickBo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</row>
    <row r="841" spans="1:33" ht="16.149999999999999" customHeight="1" thickBo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</row>
    <row r="842" spans="1:33" ht="16.149999999999999" customHeight="1" thickBo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</row>
    <row r="843" spans="1:33" ht="16.149999999999999" customHeight="1" thickBo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</row>
    <row r="844" spans="1:33" ht="16.149999999999999" customHeight="1" thickBo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</row>
    <row r="845" spans="1:33" ht="16.149999999999999" customHeight="1" thickBo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</row>
    <row r="846" spans="1:33" ht="16.149999999999999" customHeight="1" thickBo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</row>
    <row r="847" spans="1:33" ht="16.149999999999999" customHeight="1" thickBo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</row>
    <row r="848" spans="1:33" ht="16.149999999999999" customHeight="1" thickBo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</row>
    <row r="849" spans="1:33" ht="16.149999999999999" customHeight="1" thickBo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</row>
    <row r="850" spans="1:33" ht="16.149999999999999" customHeight="1" thickBo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</row>
    <row r="851" spans="1:33" ht="16.149999999999999" customHeight="1" thickBo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</row>
    <row r="852" spans="1:33" ht="16.149999999999999" customHeight="1" thickBo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</row>
    <row r="853" spans="1:33" ht="16.149999999999999" customHeight="1" thickBo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</row>
    <row r="854" spans="1:33" ht="16.149999999999999" customHeight="1" thickBo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</row>
    <row r="855" spans="1:33" ht="16.149999999999999" customHeight="1" thickBo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</row>
    <row r="856" spans="1:33" ht="16.149999999999999" customHeight="1" thickBo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</row>
    <row r="857" spans="1:33" ht="16.149999999999999" customHeight="1" thickBo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</row>
    <row r="858" spans="1:33" ht="16.149999999999999" customHeight="1" thickBo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</row>
    <row r="859" spans="1:33" ht="16.149999999999999" customHeight="1" thickBo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</row>
    <row r="860" spans="1:33" ht="16.149999999999999" customHeight="1" thickBo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</row>
    <row r="861" spans="1:33" ht="16.149999999999999" customHeight="1" thickBo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</row>
    <row r="862" spans="1:33" ht="16.149999999999999" customHeight="1" thickBo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</row>
    <row r="863" spans="1:33" ht="16.149999999999999" customHeight="1" thickBo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</row>
    <row r="864" spans="1:33" ht="16.149999999999999" customHeight="1" thickBo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</row>
    <row r="865" spans="1:33" ht="16.149999999999999" customHeight="1" thickBo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</row>
    <row r="866" spans="1:33" ht="16.149999999999999" customHeight="1" thickBo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</row>
    <row r="867" spans="1:33" ht="16.149999999999999" customHeight="1" thickBo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</row>
    <row r="868" spans="1:33" ht="16.149999999999999" customHeight="1" thickBo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</row>
    <row r="869" spans="1:33" ht="16.149999999999999" customHeight="1" thickBo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</row>
    <row r="870" spans="1:33" ht="16.149999999999999" customHeight="1" thickBo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</row>
    <row r="871" spans="1:33" ht="16.149999999999999" customHeight="1" thickBo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</row>
    <row r="872" spans="1:33" ht="16.149999999999999" customHeight="1" thickBo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</row>
    <row r="873" spans="1:33" ht="16.149999999999999" customHeight="1" thickBo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</row>
    <row r="874" spans="1:33" ht="16.149999999999999" customHeight="1" thickBo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</row>
    <row r="875" spans="1:33" ht="16.149999999999999" customHeight="1" thickBo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</row>
    <row r="876" spans="1:33" ht="16.149999999999999" customHeight="1" thickBo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</row>
    <row r="877" spans="1:33" ht="16.149999999999999" customHeight="1" thickBo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</row>
    <row r="878" spans="1:33" ht="16.149999999999999" customHeight="1" thickBo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</row>
    <row r="879" spans="1:33" ht="16.149999999999999" customHeight="1" thickBo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</row>
    <row r="880" spans="1:33" ht="16.149999999999999" customHeight="1" thickBo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</row>
    <row r="881" spans="1:33" ht="16.149999999999999" customHeight="1" thickBo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</row>
    <row r="882" spans="1:33" ht="16.149999999999999" customHeight="1" thickBo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</row>
    <row r="883" spans="1:33" ht="16.149999999999999" customHeight="1" thickBo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</row>
    <row r="884" spans="1:33" ht="16.149999999999999" customHeight="1" thickBo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</row>
    <row r="885" spans="1:33" ht="16.149999999999999" customHeight="1" thickBo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</row>
    <row r="886" spans="1:33" ht="16.149999999999999" customHeight="1" thickBo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</row>
    <row r="887" spans="1:33" ht="16.149999999999999" customHeight="1" thickBo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</row>
    <row r="888" spans="1:33" ht="16.149999999999999" customHeight="1" thickBo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</row>
    <row r="889" spans="1:33" ht="16.149999999999999" customHeight="1" thickBo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</row>
    <row r="890" spans="1:33" ht="16.149999999999999" customHeight="1" thickBo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</row>
    <row r="891" spans="1:33" ht="16.149999999999999" customHeight="1" thickBo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</row>
    <row r="892" spans="1:33" ht="16.149999999999999" customHeight="1" thickBo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</row>
    <row r="893" spans="1:33" ht="16.149999999999999" customHeight="1" thickBo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</row>
    <row r="894" spans="1:33" ht="16.149999999999999" customHeight="1" thickBo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</row>
    <row r="895" spans="1:33" ht="16.149999999999999" customHeight="1" thickBo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</row>
    <row r="896" spans="1:33" ht="16.149999999999999" customHeight="1" thickBo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</row>
    <row r="897" spans="1:33" ht="16.149999999999999" customHeight="1" thickBo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</row>
    <row r="898" spans="1:33" ht="16.149999999999999" customHeight="1" thickBo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</row>
    <row r="899" spans="1:33" ht="16.149999999999999" customHeight="1" thickBo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</row>
    <row r="900" spans="1:33" ht="16.149999999999999" customHeight="1" thickBo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</row>
    <row r="901" spans="1:33" ht="16.149999999999999" customHeight="1" thickBo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</row>
    <row r="902" spans="1:33" ht="16.149999999999999" customHeight="1" thickBo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</row>
    <row r="903" spans="1:33" ht="16.149999999999999" customHeight="1" thickBo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</row>
    <row r="904" spans="1:33" ht="16.149999999999999" customHeight="1" thickBo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</row>
    <row r="905" spans="1:33" ht="16.149999999999999" customHeight="1" thickBo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</row>
    <row r="906" spans="1:33" ht="16.149999999999999" customHeight="1" thickBo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</row>
    <row r="907" spans="1:33" ht="16.149999999999999" customHeight="1" thickBo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</row>
    <row r="908" spans="1:33" ht="16.149999999999999" customHeight="1" thickBo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</row>
    <row r="909" spans="1:33" ht="16.149999999999999" customHeight="1" thickBo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</row>
    <row r="910" spans="1:33" ht="16.149999999999999" customHeight="1" thickBo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</row>
    <row r="911" spans="1:33" ht="16.149999999999999" customHeight="1" thickBo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</row>
    <row r="912" spans="1:33" ht="16.149999999999999" customHeight="1" thickBo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</row>
    <row r="913" spans="1:33" ht="16.149999999999999" customHeight="1" thickBo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</row>
    <row r="914" spans="1:33" ht="16.149999999999999" customHeight="1" thickBo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</row>
    <row r="915" spans="1:33" ht="16.149999999999999" customHeight="1" thickBo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</row>
    <row r="916" spans="1:33" ht="16.149999999999999" customHeight="1" thickBo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</row>
    <row r="917" spans="1:33" ht="16.149999999999999" customHeight="1" thickBo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</row>
    <row r="918" spans="1:33" ht="16.149999999999999" customHeight="1" thickBo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</row>
    <row r="919" spans="1:33" ht="16.149999999999999" customHeight="1" thickBo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</row>
    <row r="920" spans="1:33" ht="16.149999999999999" customHeight="1" thickBo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</row>
    <row r="921" spans="1:33" ht="16.149999999999999" customHeight="1" thickBo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</row>
    <row r="922" spans="1:33" ht="16.149999999999999" customHeight="1" thickBo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</row>
    <row r="923" spans="1:33" ht="16.149999999999999" customHeight="1" thickBo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</row>
    <row r="924" spans="1:33" ht="16.149999999999999" customHeight="1" thickBo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</row>
    <row r="925" spans="1:33" ht="16.149999999999999" customHeight="1" thickBo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</row>
    <row r="926" spans="1:33" ht="16.149999999999999" customHeight="1" thickBo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</row>
    <row r="927" spans="1:33" ht="16.149999999999999" customHeight="1" thickBo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</row>
    <row r="928" spans="1:33" ht="16.149999999999999" customHeight="1" thickBo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</row>
    <row r="929" spans="1:33" ht="16.149999999999999" customHeight="1" thickBo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</row>
    <row r="930" spans="1:33" ht="16.149999999999999" customHeight="1" thickBo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</row>
    <row r="931" spans="1:33" ht="16.149999999999999" customHeight="1" thickBo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</row>
    <row r="932" spans="1:33" ht="16.149999999999999" customHeight="1" thickBo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</row>
    <row r="933" spans="1:33" ht="16.149999999999999" customHeight="1" thickBo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</row>
    <row r="934" spans="1:33" ht="16.149999999999999" customHeight="1" thickBo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</row>
    <row r="935" spans="1:33" ht="16.149999999999999" customHeight="1" thickBo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</row>
    <row r="936" spans="1:33" ht="16.149999999999999" customHeight="1" thickBo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</row>
    <row r="937" spans="1:33" ht="16.149999999999999" customHeight="1" thickBo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</row>
    <row r="938" spans="1:33" ht="16.149999999999999" customHeight="1" thickBo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</row>
    <row r="939" spans="1:33" ht="16.149999999999999" customHeight="1" thickBo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</row>
    <row r="940" spans="1:33" ht="16.149999999999999" customHeight="1" thickBo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</row>
    <row r="941" spans="1:33" ht="16.149999999999999" customHeight="1" thickBo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</row>
    <row r="942" spans="1:33" ht="16.149999999999999" customHeight="1" thickBo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</row>
    <row r="943" spans="1:33" ht="16.149999999999999" customHeight="1" thickBo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</row>
    <row r="944" spans="1:33" ht="16.149999999999999" customHeight="1" thickBo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</row>
    <row r="945" spans="1:33" ht="16.149999999999999" customHeight="1" thickBo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</row>
    <row r="946" spans="1:33" ht="16.149999999999999" customHeight="1" thickBo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</row>
    <row r="947" spans="1:33" ht="16.149999999999999" customHeight="1" thickBo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</row>
    <row r="948" spans="1:33" ht="16.149999999999999" customHeight="1" thickBo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</row>
    <row r="949" spans="1:33" ht="16.149999999999999" customHeight="1" thickBo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</row>
    <row r="950" spans="1:33" ht="16.149999999999999" customHeight="1" thickBo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</row>
    <row r="951" spans="1:33" ht="16.149999999999999" customHeight="1" thickBo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</row>
    <row r="952" spans="1:33" ht="16.149999999999999" customHeight="1" thickBo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</row>
    <row r="953" spans="1:33" ht="16.149999999999999" customHeight="1" thickBo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</row>
    <row r="954" spans="1:33" ht="16.149999999999999" customHeight="1" thickBo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</row>
    <row r="955" spans="1:33" ht="16.149999999999999" customHeight="1" thickBo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</row>
    <row r="956" spans="1:33" ht="16.149999999999999" customHeight="1" thickBo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</row>
    <row r="957" spans="1:33" ht="16.149999999999999" customHeight="1" thickBo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</row>
    <row r="958" spans="1:33" ht="16.149999999999999" customHeight="1" thickBo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</row>
    <row r="959" spans="1:33" ht="16.149999999999999" customHeight="1" thickBo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</row>
    <row r="960" spans="1:33" ht="16.149999999999999" customHeight="1" thickBo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</row>
    <row r="961" spans="1:33" ht="16.149999999999999" customHeight="1" thickBo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</row>
    <row r="962" spans="1:33" ht="16.149999999999999" customHeight="1" thickBo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</row>
    <row r="963" spans="1:33" ht="16.149999999999999" customHeight="1" thickBo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</row>
    <row r="964" spans="1:33" ht="16.149999999999999" customHeight="1" thickBo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</row>
    <row r="965" spans="1:33" ht="16.149999999999999" customHeight="1" thickBo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</row>
    <row r="966" spans="1:33" ht="16.149999999999999" customHeight="1" thickBo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</row>
    <row r="967" spans="1:33" ht="16.149999999999999" customHeight="1" thickBo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</row>
    <row r="968" spans="1:33" ht="16.149999999999999" customHeight="1" thickBo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</row>
    <row r="969" spans="1:33" ht="16.149999999999999" customHeight="1" thickBo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</row>
    <row r="970" spans="1:33" ht="16.149999999999999" customHeight="1" thickBo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</row>
    <row r="971" spans="1:33" ht="16.149999999999999" customHeight="1" thickBo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</row>
    <row r="972" spans="1:33" ht="16.149999999999999" customHeight="1" thickBo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</row>
    <row r="973" spans="1:33" ht="16.149999999999999" customHeight="1" thickBo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</row>
    <row r="974" spans="1:33" ht="16.149999999999999" customHeight="1" thickBo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</row>
    <row r="975" spans="1:33" ht="16.149999999999999" customHeight="1" thickBo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</row>
    <row r="976" spans="1:33" ht="16.149999999999999" customHeight="1" thickBo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</row>
    <row r="977" spans="1:33" ht="16.149999999999999" customHeight="1" thickBo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</row>
    <row r="978" spans="1:33" ht="16.149999999999999" customHeight="1" thickBo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</row>
    <row r="979" spans="1:33" ht="16.149999999999999" customHeight="1" thickBo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</row>
    <row r="980" spans="1:33" ht="16.149999999999999" customHeight="1" thickBo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</row>
    <row r="981" spans="1:33" ht="16.149999999999999" customHeight="1" thickBo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</row>
    <row r="982" spans="1:33" ht="16.149999999999999" customHeight="1" thickBo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</row>
    <row r="983" spans="1:33" ht="16.149999999999999" customHeight="1" thickBo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</row>
    <row r="984" spans="1:33" ht="16.149999999999999" customHeight="1" thickBo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</row>
    <row r="985" spans="1:33" ht="16.149999999999999" customHeight="1" thickBo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</row>
    <row r="986" spans="1:33" ht="16.149999999999999" customHeight="1" thickBo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</row>
    <row r="987" spans="1:33" ht="16.149999999999999" customHeight="1" thickBo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</row>
    <row r="988" spans="1:33" ht="16.149999999999999" customHeight="1" thickBo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</row>
    <row r="989" spans="1:33" ht="16.149999999999999" customHeight="1" thickBo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</row>
    <row r="990" spans="1:33" ht="16.149999999999999" customHeight="1" thickBo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</row>
    <row r="991" spans="1:33" ht="16.149999999999999" customHeight="1" thickBo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</row>
    <row r="992" spans="1:33" ht="16.149999999999999" customHeight="1" thickBo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</row>
    <row r="993" spans="1:33" ht="16.149999999999999" customHeight="1" thickBo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</row>
    <row r="994" spans="1:33" ht="16.149999999999999" customHeight="1" thickBo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</row>
    <row r="995" spans="1:33" ht="16.149999999999999" customHeight="1" thickBo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</row>
    <row r="996" spans="1:33" ht="16.149999999999999" customHeight="1" thickBo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</row>
    <row r="997" spans="1:33" ht="16.149999999999999" customHeight="1" thickBo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</row>
  </sheetData>
  <mergeCells count="4">
    <mergeCell ref="A5:B5"/>
    <mergeCell ref="A1:S1"/>
    <mergeCell ref="A2:S2"/>
    <mergeCell ref="A3:S3"/>
  </mergeCells>
  <dataValidations count="1">
    <dataValidation allowBlank="1" showInputMessage="1" showErrorMessage="1" promptTitle="NAME" prompt="ENTER NAME IN CAPITAL LETTERS" sqref="B22:B31 B8"/>
  </dataValidations>
  <pageMargins left="0.2" right="0.2" top="0.32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7"/>
  <sheetViews>
    <sheetView workbookViewId="0">
      <selection activeCell="G18" sqref="G18"/>
    </sheetView>
  </sheetViews>
  <sheetFormatPr defaultColWidth="8.85546875" defaultRowHeight="15.75"/>
  <cols>
    <col min="1" max="1" width="6" style="1" customWidth="1"/>
    <col min="2" max="2" width="25.5703125" style="1" bestFit="1" customWidth="1"/>
    <col min="3" max="4" width="8.85546875" style="1"/>
    <col min="5" max="6" width="23.7109375" style="165" customWidth="1"/>
    <col min="7" max="8" width="9.140625" style="529"/>
    <col min="9" max="9" width="9.140625" style="165" customWidth="1"/>
    <col min="10" max="14" width="9.140625" style="165"/>
    <col min="15" max="16384" width="8.85546875" style="1"/>
  </cols>
  <sheetData>
    <row r="1" spans="1:16" ht="16.149999999999999" customHeight="1" thickBot="1">
      <c r="A1" s="782" t="s">
        <v>0</v>
      </c>
      <c r="B1" s="782"/>
      <c r="C1" s="8"/>
      <c r="D1" s="7"/>
      <c r="E1" s="528"/>
      <c r="F1" s="528"/>
      <c r="O1" s="7"/>
      <c r="P1" s="7"/>
    </row>
    <row r="2" spans="1:16" ht="16.149999999999999" customHeight="1" thickBot="1">
      <c r="A2" s="782" t="s">
        <v>247</v>
      </c>
      <c r="B2" s="782"/>
      <c r="C2" s="8"/>
      <c r="D2" s="7"/>
      <c r="E2" s="530"/>
      <c r="F2" s="530"/>
      <c r="O2" s="7"/>
      <c r="P2" s="7"/>
    </row>
    <row r="3" spans="1:16" ht="16.149999999999999" customHeight="1" thickBot="1">
      <c r="A3" s="783" t="s">
        <v>500</v>
      </c>
      <c r="B3" s="782"/>
      <c r="C3" s="526"/>
      <c r="D3" s="7"/>
      <c r="E3" s="531" t="s">
        <v>570</v>
      </c>
      <c r="F3" s="531"/>
      <c r="G3" s="531"/>
      <c r="H3" s="532">
        <f>COUNT(A6:A31)</f>
        <v>26</v>
      </c>
      <c r="I3" s="532"/>
      <c r="J3" s="532" t="s">
        <v>560</v>
      </c>
      <c r="K3" s="532">
        <f>COUNTIF(D6:D31,"M")</f>
        <v>16</v>
      </c>
      <c r="L3" s="532" t="s">
        <v>561</v>
      </c>
      <c r="M3" s="532">
        <f>COUNTIF(D6:D31,"F")</f>
        <v>10</v>
      </c>
      <c r="O3" s="7"/>
      <c r="P3" s="7"/>
    </row>
    <row r="4" spans="1:16" ht="16.149999999999999" customHeight="1" thickBot="1">
      <c r="A4" s="527" t="s">
        <v>3</v>
      </c>
      <c r="B4" s="527" t="s">
        <v>4</v>
      </c>
      <c r="C4" s="5" t="s">
        <v>558</v>
      </c>
      <c r="D4" s="8" t="s">
        <v>559</v>
      </c>
      <c r="E4" s="533"/>
      <c r="F4" s="533"/>
      <c r="G4" s="787" t="s">
        <v>562</v>
      </c>
      <c r="H4" s="788"/>
      <c r="I4" s="788"/>
      <c r="J4" s="788"/>
      <c r="K4" s="788"/>
      <c r="L4" s="789"/>
      <c r="M4" s="534"/>
      <c r="N4" s="534"/>
      <c r="O4" s="7"/>
      <c r="P4" s="7"/>
    </row>
    <row r="5" spans="1:16" ht="16.149999999999999" customHeight="1" thickBot="1">
      <c r="A5" s="782" t="s">
        <v>246</v>
      </c>
      <c r="B5" s="782"/>
      <c r="C5" s="5">
        <v>203</v>
      </c>
      <c r="D5" s="8"/>
      <c r="E5" s="535"/>
      <c r="F5" s="535"/>
      <c r="G5" s="534"/>
      <c r="H5" s="534"/>
      <c r="I5" s="536"/>
      <c r="J5" s="536"/>
      <c r="K5" s="536"/>
      <c r="L5" s="536"/>
      <c r="M5" s="534"/>
      <c r="N5" s="534"/>
      <c r="O5" s="7"/>
      <c r="P5" s="7"/>
    </row>
    <row r="6" spans="1:16" ht="16.149999999999999" customHeight="1" thickBot="1">
      <c r="A6" s="527">
        <v>1</v>
      </c>
      <c r="B6" s="317" t="s">
        <v>13</v>
      </c>
      <c r="C6" s="5">
        <v>191</v>
      </c>
      <c r="D6" s="8" t="s">
        <v>292</v>
      </c>
      <c r="E6" s="537">
        <f>SUM(C6,C7,C10,C11,C13,C14,C15,C17,C18,C20,C22,C23,C24,C25,C28,C29)</f>
        <v>2724</v>
      </c>
      <c r="F6" s="538"/>
      <c r="G6" s="539" t="s">
        <v>563</v>
      </c>
      <c r="H6" s="540"/>
      <c r="I6" s="540"/>
      <c r="J6" s="541"/>
      <c r="K6" s="210"/>
      <c r="L6" s="210">
        <f>203*26</f>
        <v>5278</v>
      </c>
      <c r="O6" s="7"/>
      <c r="P6" s="7"/>
    </row>
    <row r="7" spans="1:16" ht="16.149999999999999" customHeight="1" thickBot="1">
      <c r="A7" s="527">
        <v>2</v>
      </c>
      <c r="B7" s="317" t="s">
        <v>14</v>
      </c>
      <c r="C7" s="5">
        <v>175</v>
      </c>
      <c r="D7" s="8" t="s">
        <v>292</v>
      </c>
      <c r="E7" s="537">
        <f>SUM(C8,C9,C12,C16,C19,C21,C26,C27,C30,C31)</f>
        <v>1785</v>
      </c>
      <c r="F7" s="538"/>
      <c r="G7" s="539" t="s">
        <v>564</v>
      </c>
      <c r="H7" s="540"/>
      <c r="I7" s="540"/>
      <c r="J7" s="541"/>
      <c r="K7" s="210"/>
      <c r="L7" s="210">
        <v>16</v>
      </c>
      <c r="O7" s="7"/>
      <c r="P7" s="7"/>
    </row>
    <row r="8" spans="1:16" ht="16.149999999999999" customHeight="1" thickBot="1">
      <c r="A8" s="527">
        <v>3</v>
      </c>
      <c r="B8" s="317" t="s">
        <v>15</v>
      </c>
      <c r="C8" s="5">
        <v>174</v>
      </c>
      <c r="D8" s="8" t="s">
        <v>308</v>
      </c>
      <c r="E8" s="538"/>
      <c r="F8" s="538"/>
      <c r="G8" s="784" t="s">
        <v>565</v>
      </c>
      <c r="H8" s="785"/>
      <c r="I8" s="785"/>
      <c r="J8" s="786"/>
      <c r="K8" s="210"/>
      <c r="L8" s="193">
        <f>203*16</f>
        <v>3248</v>
      </c>
      <c r="O8" s="7"/>
      <c r="P8" s="7"/>
    </row>
    <row r="9" spans="1:16" ht="16.149999999999999" customHeight="1" thickBot="1">
      <c r="A9" s="527">
        <v>4</v>
      </c>
      <c r="B9" s="317" t="s">
        <v>423</v>
      </c>
      <c r="C9" s="5">
        <v>194</v>
      </c>
      <c r="D9" s="8" t="s">
        <v>308</v>
      </c>
      <c r="E9" s="538"/>
      <c r="F9" s="538"/>
      <c r="G9" s="539" t="s">
        <v>566</v>
      </c>
      <c r="H9" s="540"/>
      <c r="I9" s="540"/>
      <c r="J9" s="541"/>
      <c r="K9" s="210"/>
      <c r="L9" s="210">
        <v>10</v>
      </c>
      <c r="O9" s="7"/>
      <c r="P9" s="7"/>
    </row>
    <row r="10" spans="1:16" ht="16.149999999999999" customHeight="1" thickBot="1">
      <c r="A10" s="527">
        <v>5</v>
      </c>
      <c r="B10" s="317" t="s">
        <v>17</v>
      </c>
      <c r="C10" s="5">
        <v>159</v>
      </c>
      <c r="D10" s="8" t="s">
        <v>292</v>
      </c>
      <c r="E10" s="538"/>
      <c r="F10" s="538"/>
      <c r="G10" s="784" t="s">
        <v>567</v>
      </c>
      <c r="H10" s="785"/>
      <c r="I10" s="785"/>
      <c r="J10" s="786"/>
      <c r="K10" s="210"/>
      <c r="L10" s="193">
        <f>203*10</f>
        <v>2030</v>
      </c>
      <c r="O10" s="7"/>
      <c r="P10" s="7"/>
    </row>
    <row r="11" spans="1:16" ht="16.149999999999999" customHeight="1" thickBot="1">
      <c r="A11" s="527">
        <v>6</v>
      </c>
      <c r="B11" s="317" t="s">
        <v>18</v>
      </c>
      <c r="C11" s="5">
        <v>185</v>
      </c>
      <c r="D11" s="8" t="s">
        <v>292</v>
      </c>
      <c r="E11" s="542"/>
      <c r="F11" s="542"/>
      <c r="H11" s="543" t="s">
        <v>568</v>
      </c>
      <c r="I11" s="542"/>
      <c r="J11" s="210"/>
      <c r="L11" s="544">
        <f>2724/3248*100</f>
        <v>83.86699507389163</v>
      </c>
      <c r="O11" s="7"/>
      <c r="P11" s="7"/>
    </row>
    <row r="12" spans="1:16" ht="16.149999999999999" customHeight="1" thickBot="1">
      <c r="A12" s="527">
        <v>7</v>
      </c>
      <c r="B12" s="317" t="s">
        <v>19</v>
      </c>
      <c r="C12" s="5">
        <v>195</v>
      </c>
      <c r="D12" s="8" t="s">
        <v>308</v>
      </c>
      <c r="E12" s="542"/>
      <c r="F12" s="542"/>
      <c r="G12" s="543" t="s">
        <v>569</v>
      </c>
      <c r="H12" s="542"/>
      <c r="I12" s="210"/>
      <c r="J12" s="210"/>
      <c r="L12" s="544">
        <f>1785/2030*100</f>
        <v>87.931034482758619</v>
      </c>
      <c r="O12" s="7"/>
      <c r="P12" s="7"/>
    </row>
    <row r="13" spans="1:16" ht="16.149999999999999" customHeight="1" thickBot="1">
      <c r="A13" s="527">
        <v>8</v>
      </c>
      <c r="B13" s="317" t="s">
        <v>20</v>
      </c>
      <c r="C13" s="5">
        <v>181</v>
      </c>
      <c r="D13" s="8" t="s">
        <v>292</v>
      </c>
      <c r="E13" s="542"/>
      <c r="F13" s="542"/>
      <c r="G13" s="543"/>
      <c r="H13" s="542"/>
      <c r="I13" s="210"/>
      <c r="J13" s="210"/>
      <c r="K13" s="210"/>
      <c r="L13" s="210"/>
      <c r="O13" s="7"/>
      <c r="P13" s="7"/>
    </row>
    <row r="14" spans="1:16" ht="16.149999999999999" customHeight="1" thickBot="1">
      <c r="A14" s="527">
        <v>9</v>
      </c>
      <c r="B14" s="317" t="s">
        <v>21</v>
      </c>
      <c r="C14" s="5">
        <v>139</v>
      </c>
      <c r="D14" s="8" t="s">
        <v>292</v>
      </c>
      <c r="E14" s="542"/>
      <c r="F14" s="542"/>
      <c r="G14" s="543"/>
      <c r="H14" s="542"/>
      <c r="I14" s="210"/>
      <c r="J14" s="210"/>
      <c r="K14" s="210"/>
      <c r="L14" s="210"/>
      <c r="O14" s="7"/>
      <c r="P14" s="7"/>
    </row>
    <row r="15" spans="1:16" ht="16.149999999999999" customHeight="1" thickBot="1">
      <c r="A15" s="527">
        <v>10</v>
      </c>
      <c r="B15" s="317" t="s">
        <v>25</v>
      </c>
      <c r="C15" s="5">
        <v>169</v>
      </c>
      <c r="D15" s="8" t="s">
        <v>292</v>
      </c>
      <c r="E15" s="542"/>
      <c r="F15" s="542"/>
      <c r="G15" s="543"/>
      <c r="H15" s="542"/>
      <c r="I15" s="210"/>
      <c r="J15" s="210"/>
      <c r="K15" s="210"/>
      <c r="L15" s="210"/>
      <c r="O15" s="7"/>
      <c r="P15" s="7"/>
    </row>
    <row r="16" spans="1:16" ht="16.149999999999999" customHeight="1" thickBot="1">
      <c r="A16" s="527">
        <v>11</v>
      </c>
      <c r="B16" s="317" t="s">
        <v>185</v>
      </c>
      <c r="C16" s="5">
        <v>187</v>
      </c>
      <c r="D16" s="8" t="s">
        <v>308</v>
      </c>
      <c r="E16" s="542"/>
      <c r="F16" s="542"/>
      <c r="G16" s="543"/>
      <c r="H16" s="542"/>
      <c r="I16" s="210"/>
      <c r="J16" s="210"/>
      <c r="K16" s="210"/>
      <c r="L16" s="210"/>
      <c r="O16" s="7"/>
      <c r="P16" s="7"/>
    </row>
    <row r="17" spans="1:16" ht="16.149999999999999" customHeight="1" thickBot="1">
      <c r="A17" s="527">
        <v>12</v>
      </c>
      <c r="B17" s="317" t="s">
        <v>27</v>
      </c>
      <c r="C17" s="5">
        <v>170</v>
      </c>
      <c r="D17" s="8" t="s">
        <v>292</v>
      </c>
      <c r="E17" s="542"/>
      <c r="F17" s="542"/>
      <c r="G17" s="543"/>
      <c r="H17" s="542"/>
      <c r="I17" s="210"/>
      <c r="J17" s="210"/>
      <c r="K17" s="210"/>
      <c r="L17" s="210"/>
      <c r="O17" s="7"/>
      <c r="P17" s="7"/>
    </row>
    <row r="18" spans="1:16" ht="16.149999999999999" customHeight="1" thickBot="1">
      <c r="A18" s="527">
        <v>13</v>
      </c>
      <c r="B18" s="317" t="s">
        <v>28</v>
      </c>
      <c r="C18" s="5">
        <v>187</v>
      </c>
      <c r="D18" s="8" t="s">
        <v>292</v>
      </c>
      <c r="E18" s="542"/>
      <c r="F18" s="542"/>
      <c r="G18" s="543"/>
      <c r="H18" s="542"/>
      <c r="I18" s="210"/>
      <c r="J18" s="210"/>
      <c r="K18" s="210"/>
      <c r="L18" s="210"/>
      <c r="O18" s="7"/>
      <c r="P18" s="7"/>
    </row>
    <row r="19" spans="1:16" ht="16.149999999999999" customHeight="1" thickBot="1">
      <c r="A19" s="527">
        <v>14</v>
      </c>
      <c r="B19" s="317" t="s">
        <v>29</v>
      </c>
      <c r="C19" s="5">
        <v>200</v>
      </c>
      <c r="D19" s="8" t="s">
        <v>308</v>
      </c>
      <c r="E19" s="542"/>
      <c r="F19" s="542"/>
      <c r="G19" s="543"/>
      <c r="H19" s="542"/>
      <c r="I19" s="210"/>
      <c r="J19" s="210"/>
      <c r="K19" s="210"/>
      <c r="L19" s="210"/>
      <c r="O19" s="7"/>
      <c r="P19" s="7"/>
    </row>
    <row r="20" spans="1:16" ht="16.149999999999999" customHeight="1" thickBot="1">
      <c r="A20" s="527">
        <v>15</v>
      </c>
      <c r="B20" s="317" t="s">
        <v>30</v>
      </c>
      <c r="C20" s="5">
        <v>203</v>
      </c>
      <c r="D20" s="8" t="s">
        <v>292</v>
      </c>
      <c r="E20" s="542"/>
      <c r="F20" s="542"/>
      <c r="G20" s="543"/>
      <c r="H20" s="542"/>
      <c r="I20" s="210"/>
      <c r="J20" s="210"/>
      <c r="K20" s="210"/>
      <c r="L20" s="210"/>
      <c r="O20" s="7"/>
      <c r="P20" s="7"/>
    </row>
    <row r="21" spans="1:16" ht="16.149999999999999" customHeight="1" thickBot="1">
      <c r="A21" s="527">
        <v>16</v>
      </c>
      <c r="B21" s="317" t="s">
        <v>31</v>
      </c>
      <c r="C21" s="5">
        <v>192</v>
      </c>
      <c r="D21" s="8" t="s">
        <v>308</v>
      </c>
      <c r="E21" s="542"/>
      <c r="F21" s="542"/>
      <c r="G21" s="543"/>
      <c r="H21" s="542"/>
      <c r="I21" s="210"/>
      <c r="J21" s="210"/>
      <c r="K21" s="210"/>
      <c r="L21" s="210"/>
      <c r="O21" s="7"/>
      <c r="P21" s="7"/>
    </row>
    <row r="22" spans="1:16" ht="16.149999999999999" customHeight="1" thickBot="1">
      <c r="A22" s="527">
        <v>17</v>
      </c>
      <c r="B22" s="317" t="s">
        <v>32</v>
      </c>
      <c r="C22" s="5">
        <v>183</v>
      </c>
      <c r="D22" s="8" t="s">
        <v>292</v>
      </c>
      <c r="E22" s="542"/>
      <c r="F22" s="542"/>
      <c r="G22" s="543"/>
      <c r="H22" s="542"/>
      <c r="I22" s="210"/>
      <c r="J22" s="210"/>
      <c r="K22" s="210"/>
      <c r="L22" s="210"/>
      <c r="O22" s="7"/>
      <c r="P22" s="7"/>
    </row>
    <row r="23" spans="1:16" ht="16.149999999999999" customHeight="1" thickBot="1">
      <c r="A23" s="527">
        <v>18</v>
      </c>
      <c r="B23" s="317" t="s">
        <v>207</v>
      </c>
      <c r="C23" s="5">
        <v>180</v>
      </c>
      <c r="D23" s="8" t="s">
        <v>292</v>
      </c>
      <c r="E23" s="542"/>
      <c r="F23" s="542"/>
      <c r="G23" s="543"/>
      <c r="H23" s="542"/>
      <c r="I23" s="210"/>
      <c r="J23" s="210"/>
      <c r="K23" s="210"/>
      <c r="L23" s="210"/>
      <c r="O23" s="7"/>
      <c r="P23" s="7"/>
    </row>
    <row r="24" spans="1:16" ht="16.149999999999999" customHeight="1" thickBot="1">
      <c r="A24" s="527">
        <v>19</v>
      </c>
      <c r="B24" s="317" t="s">
        <v>34</v>
      </c>
      <c r="C24" s="5">
        <v>100</v>
      </c>
      <c r="D24" s="8" t="s">
        <v>292</v>
      </c>
      <c r="E24" s="542"/>
      <c r="F24" s="542"/>
      <c r="G24" s="543"/>
      <c r="H24" s="542"/>
      <c r="I24" s="210"/>
      <c r="J24" s="210"/>
      <c r="K24" s="210"/>
      <c r="L24" s="210"/>
      <c r="O24" s="7"/>
      <c r="P24" s="7"/>
    </row>
    <row r="25" spans="1:16" ht="16.149999999999999" customHeight="1" thickBot="1">
      <c r="A25" s="527">
        <v>20</v>
      </c>
      <c r="B25" s="317" t="s">
        <v>35</v>
      </c>
      <c r="C25" s="5">
        <v>181</v>
      </c>
      <c r="D25" s="8" t="s">
        <v>292</v>
      </c>
      <c r="E25" s="542"/>
      <c r="F25" s="542"/>
      <c r="G25" s="543"/>
      <c r="H25" s="542"/>
      <c r="I25" s="210"/>
      <c r="J25" s="210"/>
      <c r="K25" s="210"/>
      <c r="L25" s="210"/>
      <c r="O25" s="7"/>
      <c r="P25" s="7"/>
    </row>
    <row r="26" spans="1:16" ht="16.149999999999999" customHeight="1" thickBot="1">
      <c r="A26" s="527">
        <v>21</v>
      </c>
      <c r="B26" s="317" t="s">
        <v>36</v>
      </c>
      <c r="C26" s="5">
        <v>181</v>
      </c>
      <c r="D26" s="8" t="s">
        <v>308</v>
      </c>
      <c r="E26" s="542"/>
      <c r="F26" s="542"/>
      <c r="G26" s="543"/>
      <c r="H26" s="542"/>
      <c r="I26" s="210"/>
      <c r="J26" s="210"/>
      <c r="K26" s="210"/>
      <c r="L26" s="210"/>
      <c r="O26" s="7"/>
      <c r="P26" s="7"/>
    </row>
    <row r="27" spans="1:16" ht="16.149999999999999" customHeight="1" thickBot="1">
      <c r="A27" s="527">
        <v>22</v>
      </c>
      <c r="B27" s="317" t="s">
        <v>37</v>
      </c>
      <c r="C27" s="5">
        <v>170</v>
      </c>
      <c r="D27" s="8" t="s">
        <v>308</v>
      </c>
      <c r="E27" s="542"/>
      <c r="F27" s="542"/>
      <c r="G27" s="543"/>
      <c r="H27" s="542"/>
      <c r="I27" s="210"/>
      <c r="J27" s="210"/>
      <c r="K27" s="210"/>
      <c r="L27" s="210"/>
      <c r="O27" s="7"/>
      <c r="P27" s="7"/>
    </row>
    <row r="28" spans="1:16" ht="16.149999999999999" customHeight="1" thickBot="1">
      <c r="A28" s="527">
        <v>23</v>
      </c>
      <c r="B28" s="317" t="s">
        <v>424</v>
      </c>
      <c r="C28" s="5">
        <v>168</v>
      </c>
      <c r="D28" s="8" t="s">
        <v>292</v>
      </c>
      <c r="E28" s="542"/>
      <c r="F28" s="542"/>
      <c r="G28" s="543"/>
      <c r="H28" s="542"/>
      <c r="I28" s="210"/>
      <c r="J28" s="210"/>
      <c r="K28" s="210"/>
      <c r="L28" s="210"/>
      <c r="O28" s="7"/>
      <c r="P28" s="7"/>
    </row>
    <row r="29" spans="1:16" ht="16.149999999999999" customHeight="1" thickBot="1">
      <c r="A29" s="527">
        <v>24</v>
      </c>
      <c r="B29" s="317" t="s">
        <v>39</v>
      </c>
      <c r="C29" s="5">
        <v>153</v>
      </c>
      <c r="D29" s="8" t="s">
        <v>292</v>
      </c>
      <c r="E29" s="542"/>
      <c r="F29" s="542"/>
      <c r="G29" s="543"/>
      <c r="H29" s="542"/>
      <c r="I29" s="210"/>
      <c r="J29" s="210"/>
      <c r="K29" s="210"/>
      <c r="L29" s="210"/>
      <c r="O29" s="7"/>
      <c r="P29" s="7"/>
    </row>
    <row r="30" spans="1:16" ht="16.149999999999999" customHeight="1" thickBot="1">
      <c r="A30" s="527">
        <v>25</v>
      </c>
      <c r="B30" s="317" t="s">
        <v>40</v>
      </c>
      <c r="C30" s="5">
        <v>165</v>
      </c>
      <c r="D30" s="8" t="s">
        <v>308</v>
      </c>
      <c r="E30" s="542"/>
      <c r="F30" s="542"/>
      <c r="G30" s="543"/>
      <c r="H30" s="542"/>
      <c r="I30" s="210"/>
      <c r="J30" s="210"/>
      <c r="K30" s="210"/>
      <c r="L30" s="210"/>
      <c r="O30" s="7"/>
      <c r="P30" s="7"/>
    </row>
    <row r="31" spans="1:16" ht="16.149999999999999" customHeight="1" thickBot="1">
      <c r="A31" s="1">
        <v>26</v>
      </c>
      <c r="B31" s="317" t="s">
        <v>41</v>
      </c>
      <c r="C31" s="5">
        <v>127</v>
      </c>
      <c r="D31" s="8" t="s">
        <v>308</v>
      </c>
      <c r="E31" s="542"/>
      <c r="F31" s="542"/>
      <c r="G31" s="543"/>
      <c r="H31" s="542"/>
      <c r="I31" s="210"/>
      <c r="J31" s="210"/>
      <c r="K31" s="210"/>
      <c r="L31" s="210"/>
      <c r="O31" s="7"/>
      <c r="P31" s="7"/>
    </row>
    <row r="32" spans="1:16" ht="16.149999999999999" customHeight="1" thickBot="1">
      <c r="A32" s="6"/>
      <c r="B32" s="6"/>
      <c r="C32" s="6"/>
      <c r="D32" s="7"/>
      <c r="G32" s="545"/>
      <c r="H32" s="546"/>
      <c r="O32" s="7"/>
      <c r="P32" s="7"/>
    </row>
    <row r="33" spans="1:16" ht="16.149999999999999" customHeight="1" thickBot="1">
      <c r="A33" s="7"/>
      <c r="B33" s="7"/>
      <c r="C33" s="7"/>
      <c r="D33" s="7"/>
      <c r="G33" s="543"/>
      <c r="H33" s="542"/>
      <c r="O33" s="7"/>
      <c r="P33" s="7"/>
    </row>
    <row r="34" spans="1:16" ht="16.149999999999999" customHeight="1" thickBot="1">
      <c r="A34" s="7"/>
      <c r="B34" s="7"/>
      <c r="C34" s="7"/>
      <c r="D34" s="7"/>
      <c r="G34" s="547"/>
      <c r="H34" s="547"/>
      <c r="O34" s="7"/>
      <c r="P34" s="7"/>
    </row>
    <row r="35" spans="1:16" ht="16.149999999999999" customHeight="1" thickBot="1">
      <c r="A35" s="7"/>
      <c r="B35" s="7"/>
      <c r="C35" s="7"/>
      <c r="D35" s="7"/>
      <c r="G35" s="547"/>
      <c r="H35" s="547"/>
      <c r="O35" s="7"/>
      <c r="P35" s="7"/>
    </row>
    <row r="36" spans="1:16" ht="16.149999999999999" customHeight="1" thickBot="1">
      <c r="A36" s="7"/>
      <c r="B36" s="7"/>
      <c r="C36" s="7"/>
      <c r="D36" s="7"/>
      <c r="G36" s="547"/>
      <c r="H36" s="547"/>
      <c r="O36" s="7"/>
      <c r="P36" s="7"/>
    </row>
    <row r="37" spans="1:16" ht="16.149999999999999" customHeight="1" thickBot="1">
      <c r="A37" s="7"/>
      <c r="B37" s="7"/>
      <c r="C37" s="7"/>
      <c r="D37" s="7"/>
      <c r="O37" s="7"/>
      <c r="P37" s="7"/>
    </row>
    <row r="38" spans="1:16" ht="16.149999999999999" customHeight="1" thickBot="1">
      <c r="A38" s="7"/>
      <c r="B38" s="7"/>
      <c r="C38" s="7"/>
      <c r="D38" s="7"/>
      <c r="O38" s="7"/>
      <c r="P38" s="7"/>
    </row>
    <row r="39" spans="1:16" ht="16.149999999999999" customHeight="1" thickBot="1">
      <c r="A39" s="7"/>
      <c r="B39" s="7"/>
      <c r="C39" s="7"/>
      <c r="D39" s="7"/>
      <c r="O39" s="7"/>
      <c r="P39" s="7"/>
    </row>
    <row r="40" spans="1:16" ht="16.149999999999999" customHeight="1" thickBot="1">
      <c r="A40" s="7"/>
      <c r="B40" s="7"/>
      <c r="C40" s="7"/>
      <c r="D40" s="7"/>
      <c r="O40" s="7"/>
      <c r="P40" s="7"/>
    </row>
    <row r="41" spans="1:16" ht="16.149999999999999" customHeight="1" thickBot="1">
      <c r="A41" s="7"/>
      <c r="B41" s="7"/>
      <c r="C41" s="7"/>
      <c r="D41" s="7"/>
      <c r="O41" s="7"/>
      <c r="P41" s="7"/>
    </row>
    <row r="42" spans="1:16" ht="16.149999999999999" customHeight="1" thickBot="1">
      <c r="A42" s="7"/>
      <c r="B42" s="7"/>
      <c r="C42" s="7"/>
      <c r="D42" s="7"/>
      <c r="O42" s="7"/>
      <c r="P42" s="7"/>
    </row>
    <row r="43" spans="1:16" ht="16.149999999999999" customHeight="1" thickBot="1">
      <c r="A43" s="7"/>
      <c r="B43" s="7"/>
      <c r="C43" s="7"/>
      <c r="D43" s="7"/>
      <c r="O43" s="7"/>
      <c r="P43" s="7"/>
    </row>
    <row r="44" spans="1:16" ht="16.149999999999999" customHeight="1" thickBot="1">
      <c r="A44" s="7"/>
      <c r="B44" s="7"/>
      <c r="C44" s="7"/>
      <c r="D44" s="7"/>
      <c r="O44" s="7"/>
      <c r="P44" s="7"/>
    </row>
    <row r="45" spans="1:16" ht="16.149999999999999" customHeight="1" thickBot="1">
      <c r="A45" s="7"/>
      <c r="B45" s="7"/>
      <c r="C45" s="7"/>
      <c r="D45" s="7"/>
      <c r="O45" s="7"/>
      <c r="P45" s="7"/>
    </row>
    <row r="46" spans="1:16" ht="16.149999999999999" customHeight="1" thickBot="1">
      <c r="A46" s="7"/>
      <c r="B46" s="7"/>
      <c r="C46" s="7"/>
      <c r="D46" s="7"/>
      <c r="O46" s="7"/>
      <c r="P46" s="7"/>
    </row>
    <row r="47" spans="1:16" ht="16.149999999999999" customHeight="1" thickBot="1">
      <c r="A47" s="7"/>
      <c r="B47" s="7"/>
      <c r="C47" s="7"/>
      <c r="D47" s="7"/>
      <c r="O47" s="7"/>
      <c r="P47" s="7"/>
    </row>
    <row r="48" spans="1:16" ht="16.149999999999999" customHeight="1" thickBot="1">
      <c r="A48" s="7"/>
      <c r="B48" s="7"/>
      <c r="C48" s="7"/>
      <c r="D48" s="7"/>
      <c r="O48" s="7"/>
      <c r="P48" s="7"/>
    </row>
    <row r="49" spans="1:16" ht="16.149999999999999" customHeight="1" thickBot="1">
      <c r="A49" s="7"/>
      <c r="B49" s="7"/>
      <c r="C49" s="7"/>
      <c r="D49" s="7"/>
      <c r="O49" s="7"/>
      <c r="P49" s="7"/>
    </row>
    <row r="50" spans="1:16" ht="16.149999999999999" customHeight="1" thickBot="1">
      <c r="A50" s="7"/>
      <c r="B50" s="7"/>
      <c r="C50" s="7"/>
      <c r="D50" s="7"/>
      <c r="O50" s="7"/>
      <c r="P50" s="7"/>
    </row>
    <row r="51" spans="1:16" ht="16.149999999999999" customHeight="1" thickBot="1">
      <c r="A51" s="7"/>
      <c r="B51" s="7"/>
      <c r="C51" s="7"/>
      <c r="D51" s="7"/>
      <c r="O51" s="7"/>
      <c r="P51" s="7"/>
    </row>
    <row r="52" spans="1:16" ht="16.149999999999999" customHeight="1" thickBot="1">
      <c r="A52" s="7"/>
      <c r="B52" s="7"/>
      <c r="C52" s="7"/>
      <c r="D52" s="7"/>
      <c r="O52" s="7"/>
      <c r="P52" s="7"/>
    </row>
    <row r="53" spans="1:16" ht="16.149999999999999" customHeight="1" thickBot="1">
      <c r="A53" s="7"/>
      <c r="B53" s="7"/>
      <c r="C53" s="7"/>
      <c r="D53" s="7"/>
      <c r="O53" s="7"/>
      <c r="P53" s="7"/>
    </row>
    <row r="54" spans="1:16" ht="16.149999999999999" customHeight="1" thickBot="1">
      <c r="A54" s="7"/>
      <c r="B54" s="7"/>
      <c r="C54" s="7"/>
      <c r="D54" s="7"/>
      <c r="O54" s="7"/>
      <c r="P54" s="7"/>
    </row>
    <row r="55" spans="1:16" ht="16.149999999999999" customHeight="1" thickBot="1">
      <c r="A55" s="7"/>
      <c r="B55" s="7"/>
      <c r="C55" s="7"/>
      <c r="D55" s="7"/>
      <c r="O55" s="7"/>
      <c r="P55" s="7"/>
    </row>
    <row r="56" spans="1:16" ht="16.149999999999999" customHeight="1" thickBot="1">
      <c r="A56" s="7"/>
      <c r="B56" s="7"/>
      <c r="C56" s="7"/>
      <c r="D56" s="7"/>
      <c r="O56" s="7"/>
      <c r="P56" s="7"/>
    </row>
    <row r="57" spans="1:16" ht="16.149999999999999" customHeight="1" thickBot="1">
      <c r="A57" s="7"/>
      <c r="B57" s="7"/>
      <c r="C57" s="7"/>
      <c r="D57" s="7"/>
      <c r="O57" s="7"/>
      <c r="P57" s="7"/>
    </row>
    <row r="58" spans="1:16" ht="16.149999999999999" customHeight="1" thickBot="1">
      <c r="A58" s="7"/>
      <c r="B58" s="7"/>
      <c r="C58" s="7"/>
      <c r="D58" s="7"/>
      <c r="O58" s="7"/>
      <c r="P58" s="7"/>
    </row>
    <row r="59" spans="1:16" ht="16.149999999999999" customHeight="1" thickBot="1">
      <c r="A59" s="7"/>
      <c r="B59" s="7"/>
      <c r="C59" s="7"/>
      <c r="D59" s="7"/>
      <c r="O59" s="7"/>
      <c r="P59" s="7"/>
    </row>
    <row r="60" spans="1:16" ht="16.149999999999999" customHeight="1" thickBot="1">
      <c r="A60" s="7"/>
      <c r="B60" s="7"/>
      <c r="C60" s="7"/>
      <c r="D60" s="7"/>
      <c r="O60" s="7"/>
      <c r="P60" s="7"/>
    </row>
    <row r="61" spans="1:16" ht="16.149999999999999" customHeight="1" thickBot="1">
      <c r="A61" s="7"/>
      <c r="B61" s="7"/>
      <c r="C61" s="7"/>
      <c r="D61" s="7"/>
      <c r="O61" s="7"/>
      <c r="P61" s="7"/>
    </row>
    <row r="62" spans="1:16" ht="16.149999999999999" customHeight="1" thickBot="1">
      <c r="A62" s="7"/>
      <c r="B62" s="7"/>
      <c r="C62" s="7"/>
      <c r="D62" s="7"/>
      <c r="O62" s="7"/>
      <c r="P62" s="7"/>
    </row>
    <row r="63" spans="1:16" ht="16.149999999999999" customHeight="1" thickBot="1">
      <c r="A63" s="7"/>
      <c r="B63" s="7"/>
      <c r="C63" s="7"/>
      <c r="D63" s="7"/>
      <c r="O63" s="7"/>
      <c r="P63" s="7"/>
    </row>
    <row r="64" spans="1:16" ht="16.149999999999999" customHeight="1" thickBot="1">
      <c r="A64" s="7"/>
      <c r="B64" s="7"/>
      <c r="C64" s="7"/>
      <c r="D64" s="7"/>
      <c r="O64" s="7"/>
      <c r="P64" s="7"/>
    </row>
    <row r="65" spans="1:16" ht="16.149999999999999" customHeight="1" thickBot="1">
      <c r="A65" s="7"/>
      <c r="B65" s="7"/>
      <c r="C65" s="7"/>
      <c r="D65" s="7"/>
      <c r="O65" s="7"/>
      <c r="P65" s="7"/>
    </row>
    <row r="66" spans="1:16" ht="16.149999999999999" customHeight="1" thickBot="1">
      <c r="A66" s="7"/>
      <c r="B66" s="7"/>
      <c r="C66" s="7"/>
      <c r="D66" s="7"/>
      <c r="O66" s="7"/>
      <c r="P66" s="7"/>
    </row>
    <row r="67" spans="1:16" ht="16.149999999999999" customHeight="1" thickBot="1">
      <c r="A67" s="7"/>
      <c r="B67" s="7"/>
      <c r="C67" s="7"/>
      <c r="D67" s="7"/>
      <c r="O67" s="7"/>
      <c r="P67" s="7"/>
    </row>
    <row r="68" spans="1:16" ht="16.149999999999999" customHeight="1" thickBot="1">
      <c r="A68" s="7"/>
      <c r="B68" s="7"/>
      <c r="C68" s="7"/>
      <c r="D68" s="7"/>
      <c r="O68" s="7"/>
      <c r="P68" s="7"/>
    </row>
    <row r="69" spans="1:16" ht="16.149999999999999" customHeight="1" thickBot="1">
      <c r="A69" s="7"/>
      <c r="B69" s="7"/>
      <c r="C69" s="7"/>
      <c r="D69" s="7"/>
      <c r="O69" s="7"/>
      <c r="P69" s="7"/>
    </row>
    <row r="70" spans="1:16" ht="16.149999999999999" customHeight="1" thickBot="1">
      <c r="A70" s="7"/>
      <c r="B70" s="7"/>
      <c r="C70" s="7"/>
      <c r="D70" s="7"/>
      <c r="O70" s="7"/>
      <c r="P70" s="7"/>
    </row>
    <row r="71" spans="1:16" ht="16.149999999999999" customHeight="1" thickBot="1">
      <c r="A71" s="7"/>
      <c r="B71" s="7"/>
      <c r="C71" s="7"/>
      <c r="D71" s="7"/>
      <c r="O71" s="7"/>
      <c r="P71" s="7"/>
    </row>
    <row r="72" spans="1:16" ht="16.149999999999999" customHeight="1" thickBot="1">
      <c r="A72" s="7"/>
      <c r="B72" s="7"/>
      <c r="C72" s="7"/>
      <c r="D72" s="7"/>
      <c r="O72" s="7"/>
      <c r="P72" s="7"/>
    </row>
    <row r="73" spans="1:16" ht="16.149999999999999" customHeight="1" thickBot="1">
      <c r="A73" s="7"/>
      <c r="B73" s="7"/>
      <c r="C73" s="7"/>
      <c r="D73" s="7"/>
      <c r="O73" s="7"/>
      <c r="P73" s="7"/>
    </row>
    <row r="74" spans="1:16" ht="16.149999999999999" customHeight="1" thickBot="1">
      <c r="A74" s="7"/>
      <c r="B74" s="7"/>
      <c r="C74" s="7"/>
      <c r="D74" s="7"/>
      <c r="O74" s="7"/>
      <c r="P74" s="7"/>
    </row>
    <row r="75" spans="1:16" ht="16.149999999999999" customHeight="1" thickBot="1">
      <c r="A75" s="7"/>
      <c r="B75" s="7"/>
      <c r="C75" s="7"/>
      <c r="D75" s="7"/>
      <c r="O75" s="7"/>
      <c r="P75" s="7"/>
    </row>
    <row r="76" spans="1:16" ht="16.149999999999999" customHeight="1" thickBot="1">
      <c r="A76" s="7"/>
      <c r="B76" s="7"/>
      <c r="C76" s="7"/>
      <c r="D76" s="7"/>
      <c r="O76" s="7"/>
      <c r="P76" s="7"/>
    </row>
    <row r="77" spans="1:16" ht="16.149999999999999" customHeight="1" thickBot="1">
      <c r="A77" s="7"/>
      <c r="B77" s="7"/>
      <c r="C77" s="7"/>
      <c r="D77" s="7"/>
      <c r="O77" s="7"/>
      <c r="P77" s="7"/>
    </row>
    <row r="78" spans="1:16" ht="16.149999999999999" customHeight="1" thickBot="1">
      <c r="A78" s="7"/>
      <c r="B78" s="7"/>
      <c r="C78" s="7"/>
      <c r="D78" s="7"/>
      <c r="O78" s="7"/>
      <c r="P78" s="7"/>
    </row>
    <row r="79" spans="1:16" ht="16.149999999999999" customHeight="1" thickBot="1">
      <c r="A79" s="7"/>
      <c r="B79" s="7"/>
      <c r="C79" s="7"/>
      <c r="D79" s="7"/>
      <c r="O79" s="7"/>
      <c r="P79" s="7"/>
    </row>
    <row r="80" spans="1:16" ht="16.149999999999999" customHeight="1" thickBot="1">
      <c r="A80" s="7"/>
      <c r="B80" s="7"/>
      <c r="C80" s="7"/>
      <c r="D80" s="7"/>
      <c r="O80" s="7"/>
      <c r="P80" s="7"/>
    </row>
    <row r="81" spans="1:16" ht="16.149999999999999" customHeight="1" thickBot="1">
      <c r="A81" s="7"/>
      <c r="B81" s="7"/>
      <c r="C81" s="7"/>
      <c r="D81" s="7"/>
      <c r="O81" s="7"/>
      <c r="P81" s="7"/>
    </row>
    <row r="82" spans="1:16" ht="16.149999999999999" customHeight="1" thickBot="1">
      <c r="A82" s="7"/>
      <c r="B82" s="7"/>
      <c r="C82" s="7"/>
      <c r="D82" s="7"/>
      <c r="O82" s="7"/>
      <c r="P82" s="7"/>
    </row>
    <row r="83" spans="1:16" ht="16.149999999999999" customHeight="1" thickBot="1">
      <c r="A83" s="7"/>
      <c r="B83" s="7"/>
      <c r="C83" s="7"/>
      <c r="D83" s="7"/>
      <c r="O83" s="7"/>
      <c r="P83" s="7"/>
    </row>
    <row r="84" spans="1:16" ht="16.149999999999999" customHeight="1" thickBot="1">
      <c r="A84" s="7"/>
      <c r="B84" s="7"/>
      <c r="C84" s="7"/>
      <c r="D84" s="7"/>
      <c r="O84" s="7"/>
      <c r="P84" s="7"/>
    </row>
    <row r="85" spans="1:16" ht="16.149999999999999" customHeight="1" thickBot="1">
      <c r="A85" s="7"/>
      <c r="B85" s="7"/>
      <c r="C85" s="7"/>
      <c r="D85" s="7"/>
      <c r="O85" s="7"/>
      <c r="P85" s="7"/>
    </row>
    <row r="86" spans="1:16" ht="16.149999999999999" customHeight="1" thickBot="1">
      <c r="A86" s="7"/>
      <c r="B86" s="7"/>
      <c r="C86" s="7"/>
      <c r="D86" s="7"/>
      <c r="O86" s="7"/>
      <c r="P86" s="7"/>
    </row>
    <row r="87" spans="1:16" ht="16.149999999999999" customHeight="1" thickBot="1">
      <c r="A87" s="7"/>
      <c r="B87" s="7"/>
      <c r="C87" s="7"/>
      <c r="D87" s="7"/>
      <c r="O87" s="7"/>
      <c r="P87" s="7"/>
    </row>
    <row r="88" spans="1:16" ht="16.149999999999999" customHeight="1" thickBot="1">
      <c r="A88" s="7"/>
      <c r="B88" s="7"/>
      <c r="C88" s="7"/>
      <c r="D88" s="7"/>
      <c r="O88" s="7"/>
      <c r="P88" s="7"/>
    </row>
    <row r="89" spans="1:16" ht="16.149999999999999" customHeight="1" thickBot="1">
      <c r="A89" s="7"/>
      <c r="B89" s="7"/>
      <c r="C89" s="7"/>
      <c r="D89" s="7"/>
      <c r="O89" s="7"/>
      <c r="P89" s="7"/>
    </row>
    <row r="90" spans="1:16" ht="16.149999999999999" customHeight="1" thickBot="1">
      <c r="A90" s="7"/>
      <c r="B90" s="7"/>
      <c r="C90" s="7"/>
      <c r="D90" s="7"/>
      <c r="O90" s="7"/>
      <c r="P90" s="7"/>
    </row>
    <row r="91" spans="1:16" ht="16.149999999999999" customHeight="1" thickBot="1">
      <c r="A91" s="7"/>
      <c r="B91" s="7"/>
      <c r="C91" s="7"/>
      <c r="D91" s="7"/>
      <c r="O91" s="7"/>
      <c r="P91" s="7"/>
    </row>
    <row r="92" spans="1:16" ht="16.149999999999999" customHeight="1" thickBot="1">
      <c r="A92" s="7"/>
      <c r="B92" s="7"/>
      <c r="C92" s="7"/>
      <c r="D92" s="7"/>
      <c r="O92" s="7"/>
      <c r="P92" s="7"/>
    </row>
    <row r="93" spans="1:16" ht="16.149999999999999" customHeight="1" thickBot="1">
      <c r="A93" s="7"/>
      <c r="B93" s="7"/>
      <c r="C93" s="7"/>
      <c r="D93" s="7"/>
      <c r="O93" s="7"/>
      <c r="P93" s="7"/>
    </row>
    <row r="94" spans="1:16" ht="16.149999999999999" customHeight="1" thickBot="1">
      <c r="A94" s="7"/>
      <c r="B94" s="7"/>
      <c r="C94" s="7"/>
      <c r="D94" s="7"/>
      <c r="O94" s="7"/>
      <c r="P94" s="7"/>
    </row>
    <row r="95" spans="1:16" ht="16.149999999999999" customHeight="1" thickBot="1">
      <c r="A95" s="7"/>
      <c r="B95" s="7"/>
      <c r="C95" s="7"/>
      <c r="D95" s="7"/>
      <c r="O95" s="7"/>
      <c r="P95" s="7"/>
    </row>
    <row r="96" spans="1:16" ht="16.149999999999999" customHeight="1" thickBot="1">
      <c r="A96" s="7"/>
      <c r="B96" s="7"/>
      <c r="C96" s="7"/>
      <c r="D96" s="7"/>
      <c r="O96" s="7"/>
      <c r="P96" s="7"/>
    </row>
    <row r="97" spans="1:16" ht="16.149999999999999" customHeight="1" thickBot="1">
      <c r="A97" s="7"/>
      <c r="B97" s="7"/>
      <c r="C97" s="7"/>
      <c r="D97" s="7"/>
      <c r="O97" s="7"/>
      <c r="P97" s="7"/>
    </row>
    <row r="98" spans="1:16" ht="16.149999999999999" customHeight="1" thickBot="1">
      <c r="A98" s="7"/>
      <c r="B98" s="7"/>
      <c r="C98" s="7"/>
      <c r="D98" s="7"/>
      <c r="O98" s="7"/>
      <c r="P98" s="7"/>
    </row>
    <row r="99" spans="1:16" ht="16.149999999999999" customHeight="1" thickBot="1">
      <c r="A99" s="7"/>
      <c r="B99" s="7"/>
      <c r="C99" s="7"/>
      <c r="D99" s="7"/>
      <c r="O99" s="7"/>
      <c r="P99" s="7"/>
    </row>
    <row r="100" spans="1:16" ht="16.149999999999999" customHeight="1" thickBot="1">
      <c r="A100" s="7"/>
      <c r="B100" s="7"/>
      <c r="C100" s="7"/>
      <c r="D100" s="7"/>
      <c r="O100" s="7"/>
      <c r="P100" s="7"/>
    </row>
    <row r="101" spans="1:16" ht="16.149999999999999" customHeight="1" thickBot="1">
      <c r="A101" s="7"/>
      <c r="B101" s="7"/>
      <c r="C101" s="7"/>
      <c r="D101" s="7"/>
      <c r="O101" s="7"/>
      <c r="P101" s="7"/>
    </row>
    <row r="102" spans="1:16" ht="16.149999999999999" customHeight="1" thickBot="1">
      <c r="A102" s="7"/>
      <c r="B102" s="7"/>
      <c r="C102" s="7"/>
      <c r="D102" s="7"/>
      <c r="O102" s="7"/>
      <c r="P102" s="7"/>
    </row>
    <row r="103" spans="1:16" ht="16.149999999999999" customHeight="1" thickBot="1">
      <c r="A103" s="7"/>
      <c r="B103" s="7"/>
      <c r="C103" s="7"/>
      <c r="D103" s="7"/>
      <c r="O103" s="7"/>
      <c r="P103" s="7"/>
    </row>
    <row r="104" spans="1:16" ht="16.149999999999999" customHeight="1" thickBot="1">
      <c r="A104" s="7"/>
      <c r="B104" s="7"/>
      <c r="C104" s="7"/>
      <c r="D104" s="7"/>
      <c r="O104" s="7"/>
      <c r="P104" s="7"/>
    </row>
    <row r="105" spans="1:16" ht="16.149999999999999" customHeight="1" thickBot="1">
      <c r="A105" s="7"/>
      <c r="B105" s="7"/>
      <c r="C105" s="7"/>
      <c r="D105" s="7"/>
      <c r="O105" s="7"/>
      <c r="P105" s="7"/>
    </row>
    <row r="106" spans="1:16" ht="16.149999999999999" customHeight="1" thickBot="1">
      <c r="A106" s="7"/>
      <c r="B106" s="7"/>
      <c r="C106" s="7"/>
      <c r="D106" s="7"/>
      <c r="O106" s="7"/>
      <c r="P106" s="7"/>
    </row>
    <row r="107" spans="1:16" ht="16.149999999999999" customHeight="1" thickBot="1">
      <c r="A107" s="7"/>
      <c r="B107" s="7"/>
      <c r="C107" s="7"/>
      <c r="D107" s="7"/>
      <c r="O107" s="7"/>
      <c r="P107" s="7"/>
    </row>
    <row r="108" spans="1:16" ht="16.149999999999999" customHeight="1" thickBot="1">
      <c r="A108" s="7"/>
      <c r="B108" s="7"/>
      <c r="C108" s="7"/>
      <c r="D108" s="7"/>
      <c r="O108" s="7"/>
      <c r="P108" s="7"/>
    </row>
    <row r="109" spans="1:16" ht="16.149999999999999" customHeight="1" thickBot="1">
      <c r="A109" s="7"/>
      <c r="B109" s="7"/>
      <c r="C109" s="7"/>
      <c r="D109" s="7"/>
      <c r="O109" s="7"/>
      <c r="P109" s="7"/>
    </row>
    <row r="110" spans="1:16" ht="16.149999999999999" customHeight="1" thickBot="1">
      <c r="A110" s="7"/>
      <c r="B110" s="7"/>
      <c r="C110" s="7"/>
      <c r="D110" s="7"/>
      <c r="O110" s="7"/>
      <c r="P110" s="7"/>
    </row>
    <row r="111" spans="1:16" ht="16.149999999999999" customHeight="1" thickBot="1">
      <c r="A111" s="7"/>
      <c r="B111" s="7"/>
      <c r="C111" s="7"/>
      <c r="D111" s="7"/>
      <c r="O111" s="7"/>
      <c r="P111" s="7"/>
    </row>
    <row r="112" spans="1:16" ht="16.149999999999999" customHeight="1" thickBot="1">
      <c r="A112" s="7"/>
      <c r="B112" s="7"/>
      <c r="C112" s="7"/>
      <c r="D112" s="7"/>
      <c r="O112" s="7"/>
      <c r="P112" s="7"/>
    </row>
    <row r="113" spans="1:16" ht="16.149999999999999" customHeight="1" thickBot="1">
      <c r="A113" s="7"/>
      <c r="B113" s="7"/>
      <c r="C113" s="7"/>
      <c r="D113" s="7"/>
      <c r="O113" s="7"/>
      <c r="P113" s="7"/>
    </row>
    <row r="114" spans="1:16" ht="16.149999999999999" customHeight="1" thickBot="1">
      <c r="A114" s="7"/>
      <c r="B114" s="7"/>
      <c r="C114" s="7"/>
      <c r="D114" s="7"/>
      <c r="O114" s="7"/>
      <c r="P114" s="7"/>
    </row>
    <row r="115" spans="1:16" ht="16.149999999999999" customHeight="1" thickBot="1">
      <c r="A115" s="7"/>
      <c r="B115" s="7"/>
      <c r="C115" s="7"/>
      <c r="D115" s="7"/>
      <c r="O115" s="7"/>
      <c r="P115" s="7"/>
    </row>
    <row r="116" spans="1:16" ht="16.149999999999999" customHeight="1" thickBot="1">
      <c r="A116" s="7"/>
      <c r="B116" s="7"/>
      <c r="C116" s="7"/>
      <c r="D116" s="7"/>
      <c r="O116" s="7"/>
      <c r="P116" s="7"/>
    </row>
    <row r="117" spans="1:16" ht="16.149999999999999" customHeight="1" thickBot="1">
      <c r="A117" s="7"/>
      <c r="B117" s="7"/>
      <c r="C117" s="7"/>
      <c r="D117" s="7"/>
      <c r="O117" s="7"/>
      <c r="P117" s="7"/>
    </row>
    <row r="118" spans="1:16" ht="16.149999999999999" customHeight="1" thickBot="1">
      <c r="A118" s="7"/>
      <c r="B118" s="7"/>
      <c r="C118" s="7"/>
      <c r="D118" s="7"/>
      <c r="O118" s="7"/>
      <c r="P118" s="7"/>
    </row>
    <row r="119" spans="1:16" ht="16.149999999999999" customHeight="1" thickBot="1">
      <c r="A119" s="7"/>
      <c r="B119" s="7"/>
      <c r="C119" s="7"/>
      <c r="D119" s="7"/>
      <c r="O119" s="7"/>
      <c r="P119" s="7"/>
    </row>
    <row r="120" spans="1:16" ht="16.149999999999999" customHeight="1" thickBot="1">
      <c r="A120" s="7"/>
      <c r="B120" s="7"/>
      <c r="C120" s="7"/>
      <c r="D120" s="7"/>
      <c r="O120" s="7"/>
      <c r="P120" s="7"/>
    </row>
    <row r="121" spans="1:16" ht="16.149999999999999" customHeight="1" thickBot="1">
      <c r="A121" s="7"/>
      <c r="B121" s="7"/>
      <c r="C121" s="7"/>
      <c r="D121" s="7"/>
      <c r="O121" s="7"/>
      <c r="P121" s="7"/>
    </row>
    <row r="122" spans="1:16" ht="16.149999999999999" customHeight="1" thickBot="1">
      <c r="A122" s="7"/>
      <c r="B122" s="7"/>
      <c r="C122" s="7"/>
      <c r="D122" s="7"/>
      <c r="O122" s="7"/>
      <c r="P122" s="7"/>
    </row>
    <row r="123" spans="1:16" ht="16.149999999999999" customHeight="1" thickBot="1">
      <c r="A123" s="7"/>
      <c r="B123" s="7"/>
      <c r="C123" s="7"/>
      <c r="D123" s="7"/>
      <c r="O123" s="7"/>
      <c r="P123" s="7"/>
    </row>
    <row r="124" spans="1:16" ht="16.149999999999999" customHeight="1" thickBot="1">
      <c r="A124" s="7"/>
      <c r="B124" s="7"/>
      <c r="C124" s="7"/>
      <c r="D124" s="7"/>
      <c r="O124" s="7"/>
      <c r="P124" s="7"/>
    </row>
    <row r="125" spans="1:16" ht="16.149999999999999" customHeight="1" thickBot="1">
      <c r="A125" s="7"/>
      <c r="B125" s="7"/>
      <c r="C125" s="7"/>
      <c r="D125" s="7"/>
      <c r="O125" s="7"/>
      <c r="P125" s="7"/>
    </row>
    <row r="126" spans="1:16" ht="16.149999999999999" customHeight="1" thickBot="1">
      <c r="A126" s="7"/>
      <c r="B126" s="7"/>
      <c r="C126" s="7"/>
      <c r="D126" s="7"/>
      <c r="O126" s="7"/>
      <c r="P126" s="7"/>
    </row>
    <row r="127" spans="1:16" ht="16.149999999999999" customHeight="1" thickBot="1">
      <c r="A127" s="7"/>
      <c r="B127" s="7"/>
      <c r="C127" s="7"/>
      <c r="D127" s="7"/>
      <c r="O127" s="7"/>
      <c r="P127" s="7"/>
    </row>
    <row r="128" spans="1:16" ht="16.149999999999999" customHeight="1" thickBot="1">
      <c r="A128" s="7"/>
      <c r="B128" s="7"/>
      <c r="C128" s="7"/>
      <c r="D128" s="7"/>
      <c r="O128" s="7"/>
      <c r="P128" s="7"/>
    </row>
    <row r="129" spans="1:16" ht="16.149999999999999" customHeight="1" thickBot="1">
      <c r="A129" s="7"/>
      <c r="B129" s="7"/>
      <c r="C129" s="7"/>
      <c r="D129" s="7"/>
      <c r="O129" s="7"/>
      <c r="P129" s="7"/>
    </row>
    <row r="130" spans="1:16" ht="16.149999999999999" customHeight="1" thickBot="1">
      <c r="A130" s="7"/>
      <c r="B130" s="7"/>
      <c r="C130" s="7"/>
      <c r="D130" s="7"/>
      <c r="O130" s="7"/>
      <c r="P130" s="7"/>
    </row>
    <row r="131" spans="1:16" ht="16.149999999999999" customHeight="1" thickBot="1">
      <c r="A131" s="7"/>
      <c r="B131" s="7"/>
      <c r="C131" s="7"/>
      <c r="D131" s="7"/>
      <c r="O131" s="7"/>
      <c r="P131" s="7"/>
    </row>
    <row r="132" spans="1:16" ht="16.149999999999999" customHeight="1" thickBot="1">
      <c r="A132" s="7"/>
      <c r="B132" s="7"/>
      <c r="C132" s="7"/>
      <c r="D132" s="7"/>
      <c r="O132" s="7"/>
      <c r="P132" s="7"/>
    </row>
    <row r="133" spans="1:16" ht="16.149999999999999" customHeight="1" thickBot="1">
      <c r="A133" s="7"/>
      <c r="B133" s="7"/>
      <c r="C133" s="7"/>
      <c r="D133" s="7"/>
      <c r="O133" s="7"/>
      <c r="P133" s="7"/>
    </row>
    <row r="134" spans="1:16" ht="16.149999999999999" customHeight="1" thickBot="1">
      <c r="A134" s="7"/>
      <c r="B134" s="7"/>
      <c r="C134" s="7"/>
      <c r="D134" s="7"/>
      <c r="O134" s="7"/>
      <c r="P134" s="7"/>
    </row>
    <row r="135" spans="1:16" ht="16.149999999999999" customHeight="1" thickBot="1">
      <c r="A135" s="7"/>
      <c r="B135" s="7"/>
      <c r="C135" s="7"/>
      <c r="D135" s="7"/>
      <c r="O135" s="7"/>
      <c r="P135" s="7"/>
    </row>
    <row r="136" spans="1:16" ht="16.149999999999999" customHeight="1" thickBot="1">
      <c r="A136" s="7"/>
      <c r="B136" s="7"/>
      <c r="C136" s="7"/>
      <c r="D136" s="7"/>
      <c r="O136" s="7"/>
      <c r="P136" s="7"/>
    </row>
    <row r="137" spans="1:16" ht="16.149999999999999" customHeight="1" thickBot="1">
      <c r="A137" s="7"/>
      <c r="B137" s="7"/>
      <c r="C137" s="7"/>
      <c r="D137" s="7"/>
      <c r="O137" s="7"/>
      <c r="P137" s="7"/>
    </row>
    <row r="138" spans="1:16" ht="16.149999999999999" customHeight="1" thickBot="1">
      <c r="A138" s="7"/>
      <c r="B138" s="7"/>
      <c r="C138" s="7"/>
      <c r="D138" s="7"/>
      <c r="O138" s="7"/>
      <c r="P138" s="7"/>
    </row>
    <row r="139" spans="1:16" ht="16.149999999999999" customHeight="1" thickBot="1">
      <c r="A139" s="7"/>
      <c r="B139" s="7"/>
      <c r="C139" s="7"/>
      <c r="D139" s="7"/>
      <c r="O139" s="7"/>
      <c r="P139" s="7"/>
    </row>
    <row r="140" spans="1:16" ht="16.149999999999999" customHeight="1" thickBot="1">
      <c r="A140" s="7"/>
      <c r="B140" s="7"/>
      <c r="C140" s="7"/>
      <c r="D140" s="7"/>
      <c r="O140" s="7"/>
      <c r="P140" s="7"/>
    </row>
    <row r="141" spans="1:16" ht="16.149999999999999" customHeight="1" thickBot="1">
      <c r="A141" s="7"/>
      <c r="B141" s="7"/>
      <c r="C141" s="7"/>
      <c r="D141" s="7"/>
      <c r="O141" s="7"/>
      <c r="P141" s="7"/>
    </row>
    <row r="142" spans="1:16" ht="16.149999999999999" customHeight="1" thickBot="1">
      <c r="A142" s="7"/>
      <c r="B142" s="7"/>
      <c r="C142" s="7"/>
      <c r="D142" s="7"/>
      <c r="O142" s="7"/>
      <c r="P142" s="7"/>
    </row>
    <row r="143" spans="1:16" ht="16.149999999999999" customHeight="1" thickBot="1">
      <c r="A143" s="7"/>
      <c r="B143" s="7"/>
      <c r="C143" s="7"/>
      <c r="D143" s="7"/>
      <c r="O143" s="7"/>
      <c r="P143" s="7"/>
    </row>
    <row r="144" spans="1:16" ht="16.149999999999999" customHeight="1" thickBot="1">
      <c r="A144" s="7"/>
      <c r="B144" s="7"/>
      <c r="C144" s="7"/>
      <c r="D144" s="7"/>
      <c r="O144" s="7"/>
      <c r="P144" s="7"/>
    </row>
    <row r="145" spans="1:16" ht="16.149999999999999" customHeight="1" thickBot="1">
      <c r="A145" s="7"/>
      <c r="B145" s="7"/>
      <c r="C145" s="7"/>
      <c r="D145" s="7"/>
      <c r="O145" s="7"/>
      <c r="P145" s="7"/>
    </row>
    <row r="146" spans="1:16" ht="16.149999999999999" customHeight="1" thickBot="1">
      <c r="A146" s="7"/>
      <c r="B146" s="7"/>
      <c r="C146" s="7"/>
      <c r="D146" s="7"/>
      <c r="O146" s="7"/>
      <c r="P146" s="7"/>
    </row>
    <row r="147" spans="1:16" ht="16.149999999999999" customHeight="1" thickBot="1">
      <c r="A147" s="7"/>
      <c r="B147" s="7"/>
      <c r="C147" s="7"/>
      <c r="D147" s="7"/>
      <c r="O147" s="7"/>
      <c r="P147" s="7"/>
    </row>
    <row r="148" spans="1:16" ht="16.149999999999999" customHeight="1" thickBot="1">
      <c r="A148" s="7"/>
      <c r="B148" s="7"/>
      <c r="C148" s="7"/>
      <c r="D148" s="7"/>
      <c r="O148" s="7"/>
      <c r="P148" s="7"/>
    </row>
    <row r="149" spans="1:16" ht="16.149999999999999" customHeight="1" thickBot="1">
      <c r="A149" s="7"/>
      <c r="B149" s="7"/>
      <c r="C149" s="7"/>
      <c r="D149" s="7"/>
      <c r="O149" s="7"/>
      <c r="P149" s="7"/>
    </row>
    <row r="150" spans="1:16" ht="16.149999999999999" customHeight="1" thickBot="1">
      <c r="A150" s="7"/>
      <c r="B150" s="7"/>
      <c r="C150" s="7"/>
      <c r="D150" s="7"/>
      <c r="O150" s="7"/>
      <c r="P150" s="7"/>
    </row>
    <row r="151" spans="1:16" ht="16.149999999999999" customHeight="1" thickBot="1">
      <c r="A151" s="7"/>
      <c r="B151" s="7"/>
      <c r="C151" s="7"/>
      <c r="D151" s="7"/>
      <c r="O151" s="7"/>
      <c r="P151" s="7"/>
    </row>
    <row r="152" spans="1:16" ht="16.149999999999999" customHeight="1" thickBot="1">
      <c r="A152" s="7"/>
      <c r="B152" s="7"/>
      <c r="C152" s="7"/>
      <c r="D152" s="7"/>
      <c r="O152" s="7"/>
      <c r="P152" s="7"/>
    </row>
    <row r="153" spans="1:16" ht="16.149999999999999" customHeight="1" thickBot="1">
      <c r="A153" s="7"/>
      <c r="B153" s="7"/>
      <c r="C153" s="7"/>
      <c r="D153" s="7"/>
      <c r="O153" s="7"/>
      <c r="P153" s="7"/>
    </row>
    <row r="154" spans="1:16" ht="16.149999999999999" customHeight="1" thickBot="1">
      <c r="A154" s="7"/>
      <c r="B154" s="7"/>
      <c r="C154" s="7"/>
      <c r="D154" s="7"/>
      <c r="O154" s="7"/>
      <c r="P154" s="7"/>
    </row>
    <row r="155" spans="1:16" ht="16.149999999999999" customHeight="1" thickBot="1">
      <c r="A155" s="7"/>
      <c r="B155" s="7"/>
      <c r="C155" s="7"/>
      <c r="D155" s="7"/>
      <c r="O155" s="7"/>
      <c r="P155" s="7"/>
    </row>
    <row r="156" spans="1:16" ht="16.149999999999999" customHeight="1" thickBot="1">
      <c r="A156" s="7"/>
      <c r="B156" s="7"/>
      <c r="C156" s="7"/>
      <c r="D156" s="7"/>
      <c r="O156" s="7"/>
      <c r="P156" s="7"/>
    </row>
    <row r="157" spans="1:16" ht="16.149999999999999" customHeight="1" thickBot="1">
      <c r="A157" s="7"/>
      <c r="B157" s="7"/>
      <c r="C157" s="7"/>
      <c r="D157" s="7"/>
      <c r="O157" s="7"/>
      <c r="P157" s="7"/>
    </row>
    <row r="158" spans="1:16" ht="16.149999999999999" customHeight="1" thickBot="1">
      <c r="A158" s="7"/>
      <c r="B158" s="7"/>
      <c r="C158" s="7"/>
      <c r="D158" s="7"/>
      <c r="O158" s="7"/>
      <c r="P158" s="7"/>
    </row>
    <row r="159" spans="1:16" ht="16.149999999999999" customHeight="1" thickBot="1">
      <c r="A159" s="7"/>
      <c r="B159" s="7"/>
      <c r="C159" s="7"/>
      <c r="D159" s="7"/>
      <c r="O159" s="7"/>
      <c r="P159" s="7"/>
    </row>
    <row r="160" spans="1:16" ht="16.149999999999999" customHeight="1" thickBot="1">
      <c r="A160" s="7"/>
      <c r="B160" s="7"/>
      <c r="C160" s="7"/>
      <c r="D160" s="7"/>
      <c r="O160" s="7"/>
      <c r="P160" s="7"/>
    </row>
    <row r="161" spans="1:16" ht="16.149999999999999" customHeight="1" thickBot="1">
      <c r="A161" s="7"/>
      <c r="B161" s="7"/>
      <c r="C161" s="7"/>
      <c r="D161" s="7"/>
      <c r="O161" s="7"/>
      <c r="P161" s="7"/>
    </row>
    <row r="162" spans="1:16" ht="16.149999999999999" customHeight="1" thickBot="1">
      <c r="A162" s="7"/>
      <c r="B162" s="7"/>
      <c r="C162" s="7"/>
      <c r="D162" s="7"/>
      <c r="O162" s="7"/>
      <c r="P162" s="7"/>
    </row>
    <row r="163" spans="1:16" ht="16.149999999999999" customHeight="1" thickBot="1">
      <c r="A163" s="7"/>
      <c r="B163" s="7"/>
      <c r="C163" s="7"/>
      <c r="D163" s="7"/>
      <c r="O163" s="7"/>
      <c r="P163" s="7"/>
    </row>
    <row r="164" spans="1:16" ht="16.149999999999999" customHeight="1" thickBot="1">
      <c r="A164" s="7"/>
      <c r="B164" s="7"/>
      <c r="C164" s="7"/>
      <c r="D164" s="7"/>
      <c r="O164" s="7"/>
      <c r="P164" s="7"/>
    </row>
    <row r="165" spans="1:16" ht="16.149999999999999" customHeight="1" thickBot="1">
      <c r="A165" s="7"/>
      <c r="B165" s="7"/>
      <c r="C165" s="7"/>
      <c r="D165" s="7"/>
      <c r="O165" s="7"/>
      <c r="P165" s="7"/>
    </row>
    <row r="166" spans="1:16" ht="16.149999999999999" customHeight="1" thickBot="1">
      <c r="A166" s="7"/>
      <c r="B166" s="7"/>
      <c r="C166" s="7"/>
      <c r="D166" s="7"/>
      <c r="O166" s="7"/>
      <c r="P166" s="7"/>
    </row>
    <row r="167" spans="1:16" ht="16.149999999999999" customHeight="1" thickBot="1">
      <c r="A167" s="7"/>
      <c r="B167" s="7"/>
      <c r="C167" s="7"/>
      <c r="D167" s="7"/>
      <c r="O167" s="7"/>
      <c r="P167" s="7"/>
    </row>
    <row r="168" spans="1:16" ht="16.149999999999999" customHeight="1" thickBot="1">
      <c r="A168" s="7"/>
      <c r="B168" s="7"/>
      <c r="C168" s="7"/>
      <c r="D168" s="7"/>
      <c r="O168" s="7"/>
      <c r="P168" s="7"/>
    </row>
    <row r="169" spans="1:16" ht="16.149999999999999" customHeight="1" thickBot="1">
      <c r="A169" s="7"/>
      <c r="B169" s="7"/>
      <c r="C169" s="7"/>
      <c r="D169" s="7"/>
      <c r="O169" s="7"/>
      <c r="P169" s="7"/>
    </row>
    <row r="170" spans="1:16" ht="16.149999999999999" customHeight="1" thickBot="1">
      <c r="A170" s="7"/>
      <c r="B170" s="7"/>
      <c r="C170" s="7"/>
      <c r="D170" s="7"/>
      <c r="O170" s="7"/>
      <c r="P170" s="7"/>
    </row>
    <row r="171" spans="1:16" ht="16.149999999999999" customHeight="1" thickBot="1">
      <c r="A171" s="7"/>
      <c r="B171" s="7"/>
      <c r="C171" s="7"/>
      <c r="D171" s="7"/>
      <c r="O171" s="7"/>
      <c r="P171" s="7"/>
    </row>
    <row r="172" spans="1:16" ht="16.149999999999999" customHeight="1" thickBot="1">
      <c r="A172" s="7"/>
      <c r="B172" s="7"/>
      <c r="C172" s="7"/>
      <c r="D172" s="7"/>
      <c r="O172" s="7"/>
      <c r="P172" s="7"/>
    </row>
    <row r="173" spans="1:16" ht="16.149999999999999" customHeight="1" thickBot="1">
      <c r="A173" s="7"/>
      <c r="B173" s="7"/>
      <c r="C173" s="7"/>
      <c r="D173" s="7"/>
      <c r="O173" s="7"/>
      <c r="P173" s="7"/>
    </row>
    <row r="174" spans="1:16" ht="16.149999999999999" customHeight="1" thickBot="1">
      <c r="A174" s="7"/>
      <c r="B174" s="7"/>
      <c r="C174" s="7"/>
      <c r="D174" s="7"/>
      <c r="O174" s="7"/>
      <c r="P174" s="7"/>
    </row>
    <row r="175" spans="1:16" ht="16.149999999999999" customHeight="1" thickBot="1">
      <c r="A175" s="7"/>
      <c r="B175" s="7"/>
      <c r="C175" s="7"/>
      <c r="D175" s="7"/>
      <c r="O175" s="7"/>
      <c r="P175" s="7"/>
    </row>
    <row r="176" spans="1:16" ht="16.149999999999999" customHeight="1" thickBot="1">
      <c r="A176" s="7"/>
      <c r="B176" s="7"/>
      <c r="C176" s="7"/>
      <c r="D176" s="7"/>
      <c r="O176" s="7"/>
      <c r="P176" s="7"/>
    </row>
    <row r="177" spans="1:16" ht="16.149999999999999" customHeight="1" thickBot="1">
      <c r="A177" s="7"/>
      <c r="B177" s="7"/>
      <c r="C177" s="7"/>
      <c r="D177" s="7"/>
      <c r="O177" s="7"/>
      <c r="P177" s="7"/>
    </row>
    <row r="178" spans="1:16" ht="16.149999999999999" customHeight="1" thickBot="1">
      <c r="A178" s="7"/>
      <c r="B178" s="7"/>
      <c r="C178" s="7"/>
      <c r="D178" s="7"/>
      <c r="O178" s="7"/>
      <c r="P178" s="7"/>
    </row>
    <row r="179" spans="1:16" ht="16.149999999999999" customHeight="1" thickBot="1">
      <c r="A179" s="7"/>
      <c r="B179" s="7"/>
      <c r="C179" s="7"/>
      <c r="D179" s="7"/>
      <c r="O179" s="7"/>
      <c r="P179" s="7"/>
    </row>
    <row r="180" spans="1:16" ht="16.149999999999999" customHeight="1" thickBot="1">
      <c r="A180" s="7"/>
      <c r="B180" s="7"/>
      <c r="C180" s="7"/>
      <c r="D180" s="7"/>
      <c r="O180" s="7"/>
      <c r="P180" s="7"/>
    </row>
    <row r="181" spans="1:16" ht="16.149999999999999" customHeight="1" thickBot="1">
      <c r="A181" s="7"/>
      <c r="B181" s="7"/>
      <c r="C181" s="7"/>
      <c r="D181" s="7"/>
      <c r="O181" s="7"/>
      <c r="P181" s="7"/>
    </row>
    <row r="182" spans="1:16" ht="16.149999999999999" customHeight="1" thickBot="1">
      <c r="A182" s="7"/>
      <c r="B182" s="7"/>
      <c r="C182" s="7"/>
      <c r="D182" s="7"/>
      <c r="O182" s="7"/>
      <c r="P182" s="7"/>
    </row>
    <row r="183" spans="1:16" ht="16.149999999999999" customHeight="1" thickBot="1">
      <c r="A183" s="7"/>
      <c r="B183" s="7"/>
      <c r="C183" s="7"/>
      <c r="D183" s="7"/>
      <c r="O183" s="7"/>
      <c r="P183" s="7"/>
    </row>
    <row r="184" spans="1:16" ht="16.149999999999999" customHeight="1" thickBot="1">
      <c r="A184" s="7"/>
      <c r="B184" s="7"/>
      <c r="C184" s="7"/>
      <c r="D184" s="7"/>
      <c r="O184" s="7"/>
      <c r="P184" s="7"/>
    </row>
    <row r="185" spans="1:16" ht="16.149999999999999" customHeight="1" thickBot="1">
      <c r="A185" s="7"/>
      <c r="B185" s="7"/>
      <c r="C185" s="7"/>
      <c r="D185" s="7"/>
      <c r="O185" s="7"/>
      <c r="P185" s="7"/>
    </row>
    <row r="186" spans="1:16" ht="16.149999999999999" customHeight="1" thickBot="1">
      <c r="A186" s="7"/>
      <c r="B186" s="7"/>
      <c r="C186" s="7"/>
      <c r="D186" s="7"/>
      <c r="O186" s="7"/>
      <c r="P186" s="7"/>
    </row>
    <row r="187" spans="1:16" ht="16.149999999999999" customHeight="1" thickBot="1">
      <c r="A187" s="7"/>
      <c r="B187" s="7"/>
      <c r="C187" s="7"/>
      <c r="D187" s="7"/>
      <c r="O187" s="7"/>
      <c r="P187" s="7"/>
    </row>
    <row r="188" spans="1:16" ht="16.149999999999999" customHeight="1" thickBot="1">
      <c r="A188" s="7"/>
      <c r="B188" s="7"/>
      <c r="C188" s="7"/>
      <c r="D188" s="7"/>
      <c r="O188" s="7"/>
      <c r="P188" s="7"/>
    </row>
    <row r="189" spans="1:16" ht="16.149999999999999" customHeight="1" thickBot="1">
      <c r="A189" s="7"/>
      <c r="B189" s="7"/>
      <c r="C189" s="7"/>
      <c r="D189" s="7"/>
      <c r="O189" s="7"/>
      <c r="P189" s="7"/>
    </row>
    <row r="190" spans="1:16" ht="16.149999999999999" customHeight="1" thickBot="1">
      <c r="A190" s="7"/>
      <c r="B190" s="7"/>
      <c r="C190" s="7"/>
      <c r="D190" s="7"/>
      <c r="O190" s="7"/>
      <c r="P190" s="7"/>
    </row>
    <row r="191" spans="1:16" ht="16.149999999999999" customHeight="1" thickBot="1">
      <c r="A191" s="7"/>
      <c r="B191" s="7"/>
      <c r="C191" s="7"/>
      <c r="D191" s="7"/>
      <c r="O191" s="7"/>
      <c r="P191" s="7"/>
    </row>
    <row r="192" spans="1:16" ht="16.149999999999999" customHeight="1" thickBot="1">
      <c r="A192" s="7"/>
      <c r="B192" s="7"/>
      <c r="C192" s="7"/>
      <c r="D192" s="7"/>
      <c r="O192" s="7"/>
      <c r="P192" s="7"/>
    </row>
    <row r="193" spans="1:16" ht="16.149999999999999" customHeight="1" thickBot="1">
      <c r="A193" s="7"/>
      <c r="B193" s="7"/>
      <c r="C193" s="7"/>
      <c r="D193" s="7"/>
      <c r="O193" s="7"/>
      <c r="P193" s="7"/>
    </row>
    <row r="194" spans="1:16" ht="16.149999999999999" customHeight="1" thickBot="1">
      <c r="A194" s="7"/>
      <c r="B194" s="7"/>
      <c r="C194" s="7"/>
      <c r="D194" s="7"/>
      <c r="O194" s="7"/>
      <c r="P194" s="7"/>
    </row>
    <row r="195" spans="1:16" ht="16.149999999999999" customHeight="1" thickBot="1">
      <c r="A195" s="7"/>
      <c r="B195" s="7"/>
      <c r="C195" s="7"/>
      <c r="D195" s="7"/>
      <c r="O195" s="7"/>
      <c r="P195" s="7"/>
    </row>
    <row r="196" spans="1:16" ht="16.149999999999999" customHeight="1" thickBot="1">
      <c r="A196" s="7"/>
      <c r="B196" s="7"/>
      <c r="C196" s="7"/>
      <c r="D196" s="7"/>
      <c r="O196" s="7"/>
      <c r="P196" s="7"/>
    </row>
    <row r="197" spans="1:16" ht="16.149999999999999" customHeight="1" thickBot="1">
      <c r="A197" s="7"/>
      <c r="B197" s="7"/>
      <c r="C197" s="7"/>
      <c r="D197" s="7"/>
      <c r="O197" s="7"/>
      <c r="P197" s="7"/>
    </row>
    <row r="198" spans="1:16" ht="16.149999999999999" customHeight="1" thickBot="1">
      <c r="A198" s="7"/>
      <c r="B198" s="7"/>
      <c r="C198" s="7"/>
      <c r="D198" s="7"/>
      <c r="O198" s="7"/>
      <c r="P198" s="7"/>
    </row>
    <row r="199" spans="1:16" ht="16.149999999999999" customHeight="1" thickBot="1">
      <c r="A199" s="7"/>
      <c r="B199" s="7"/>
      <c r="C199" s="7"/>
      <c r="D199" s="7"/>
      <c r="O199" s="7"/>
      <c r="P199" s="7"/>
    </row>
    <row r="200" spans="1:16" ht="16.149999999999999" customHeight="1" thickBot="1">
      <c r="A200" s="7"/>
      <c r="B200" s="7"/>
      <c r="C200" s="7"/>
      <c r="D200" s="7"/>
      <c r="O200" s="7"/>
      <c r="P200" s="7"/>
    </row>
    <row r="201" spans="1:16" ht="16.149999999999999" customHeight="1" thickBot="1">
      <c r="A201" s="7"/>
      <c r="B201" s="7"/>
      <c r="C201" s="7"/>
      <c r="D201" s="7"/>
      <c r="O201" s="7"/>
      <c r="P201" s="7"/>
    </row>
    <row r="202" spans="1:16" ht="16.149999999999999" customHeight="1" thickBot="1">
      <c r="A202" s="7"/>
      <c r="B202" s="7"/>
      <c r="C202" s="7"/>
      <c r="D202" s="7"/>
      <c r="O202" s="7"/>
      <c r="P202" s="7"/>
    </row>
    <row r="203" spans="1:16" ht="16.149999999999999" customHeight="1" thickBot="1">
      <c r="A203" s="7"/>
      <c r="B203" s="7"/>
      <c r="C203" s="7"/>
      <c r="D203" s="7"/>
      <c r="O203" s="7"/>
      <c r="P203" s="7"/>
    </row>
    <row r="204" spans="1:16" ht="16.149999999999999" customHeight="1" thickBot="1">
      <c r="A204" s="7"/>
      <c r="B204" s="7"/>
      <c r="C204" s="7"/>
      <c r="D204" s="7"/>
      <c r="O204" s="7"/>
      <c r="P204" s="7"/>
    </row>
    <row r="205" spans="1:16" ht="16.149999999999999" customHeight="1" thickBot="1">
      <c r="A205" s="7"/>
      <c r="B205" s="7"/>
      <c r="C205" s="7"/>
      <c r="D205" s="7"/>
      <c r="O205" s="7"/>
      <c r="P205" s="7"/>
    </row>
    <row r="206" spans="1:16" ht="16.149999999999999" customHeight="1" thickBot="1">
      <c r="A206" s="7"/>
      <c r="B206" s="7"/>
      <c r="C206" s="7"/>
      <c r="D206" s="7"/>
      <c r="O206" s="7"/>
      <c r="P206" s="7"/>
    </row>
    <row r="207" spans="1:16" ht="16.149999999999999" customHeight="1" thickBot="1">
      <c r="A207" s="7"/>
      <c r="B207" s="7"/>
      <c r="C207" s="7"/>
      <c r="D207" s="7"/>
      <c r="O207" s="7"/>
      <c r="P207" s="7"/>
    </row>
    <row r="208" spans="1:16" ht="16.149999999999999" customHeight="1" thickBot="1">
      <c r="A208" s="7"/>
      <c r="B208" s="7"/>
      <c r="C208" s="7"/>
      <c r="D208" s="7"/>
      <c r="O208" s="7"/>
      <c r="P208" s="7"/>
    </row>
    <row r="209" spans="1:16" ht="16.149999999999999" customHeight="1" thickBot="1">
      <c r="A209" s="7"/>
      <c r="B209" s="7"/>
      <c r="C209" s="7"/>
      <c r="D209" s="7"/>
      <c r="O209" s="7"/>
      <c r="P209" s="7"/>
    </row>
    <row r="210" spans="1:16" ht="16.149999999999999" customHeight="1" thickBot="1">
      <c r="A210" s="7"/>
      <c r="B210" s="7"/>
      <c r="C210" s="7"/>
      <c r="D210" s="7"/>
      <c r="O210" s="7"/>
      <c r="P210" s="7"/>
    </row>
    <row r="211" spans="1:16" ht="16.149999999999999" customHeight="1" thickBot="1">
      <c r="A211" s="7"/>
      <c r="B211" s="7"/>
      <c r="C211" s="7"/>
      <c r="D211" s="7"/>
      <c r="O211" s="7"/>
      <c r="P211" s="7"/>
    </row>
    <row r="212" spans="1:16" ht="16.149999999999999" customHeight="1" thickBot="1">
      <c r="A212" s="7"/>
      <c r="B212" s="7"/>
      <c r="C212" s="7"/>
      <c r="D212" s="7"/>
      <c r="O212" s="7"/>
      <c r="P212" s="7"/>
    </row>
    <row r="213" spans="1:16" ht="16.149999999999999" customHeight="1" thickBot="1">
      <c r="A213" s="7"/>
      <c r="B213" s="7"/>
      <c r="C213" s="7"/>
      <c r="D213" s="7"/>
      <c r="O213" s="7"/>
      <c r="P213" s="7"/>
    </row>
    <row r="214" spans="1:16" ht="16.149999999999999" customHeight="1" thickBot="1">
      <c r="A214" s="7"/>
      <c r="B214" s="7"/>
      <c r="C214" s="7"/>
      <c r="D214" s="7"/>
      <c r="O214" s="7"/>
      <c r="P214" s="7"/>
    </row>
    <row r="215" spans="1:16" ht="16.149999999999999" customHeight="1" thickBot="1">
      <c r="A215" s="7"/>
      <c r="B215" s="7"/>
      <c r="C215" s="7"/>
      <c r="D215" s="7"/>
      <c r="O215" s="7"/>
      <c r="P215" s="7"/>
    </row>
    <row r="216" spans="1:16" ht="16.149999999999999" customHeight="1" thickBot="1">
      <c r="A216" s="7"/>
      <c r="B216" s="7"/>
      <c r="C216" s="7"/>
      <c r="D216" s="7"/>
      <c r="O216" s="7"/>
      <c r="P216" s="7"/>
    </row>
    <row r="217" spans="1:16" ht="16.149999999999999" customHeight="1" thickBot="1">
      <c r="A217" s="7"/>
      <c r="B217" s="7"/>
      <c r="C217" s="7"/>
      <c r="D217" s="7"/>
      <c r="O217" s="7"/>
      <c r="P217" s="7"/>
    </row>
    <row r="218" spans="1:16" ht="16.149999999999999" customHeight="1" thickBot="1">
      <c r="A218" s="7"/>
      <c r="B218" s="7"/>
      <c r="C218" s="7"/>
      <c r="D218" s="7"/>
      <c r="O218" s="7"/>
      <c r="P218" s="7"/>
    </row>
    <row r="219" spans="1:16" ht="16.149999999999999" customHeight="1" thickBot="1">
      <c r="A219" s="7"/>
      <c r="B219" s="7"/>
      <c r="C219" s="7"/>
      <c r="D219" s="7"/>
      <c r="O219" s="7"/>
      <c r="P219" s="7"/>
    </row>
    <row r="220" spans="1:16" ht="16.149999999999999" customHeight="1" thickBot="1">
      <c r="A220" s="7"/>
      <c r="B220" s="7"/>
      <c r="C220" s="7"/>
      <c r="D220" s="7"/>
      <c r="O220" s="7"/>
      <c r="P220" s="7"/>
    </row>
    <row r="221" spans="1:16" ht="16.149999999999999" customHeight="1" thickBot="1">
      <c r="A221" s="7"/>
      <c r="B221" s="7"/>
      <c r="C221" s="7"/>
      <c r="D221" s="7"/>
      <c r="O221" s="7"/>
      <c r="P221" s="7"/>
    </row>
    <row r="222" spans="1:16" ht="16.149999999999999" customHeight="1" thickBot="1">
      <c r="A222" s="7"/>
      <c r="B222" s="7"/>
      <c r="C222" s="7"/>
      <c r="D222" s="7"/>
      <c r="O222" s="7"/>
      <c r="P222" s="7"/>
    </row>
    <row r="223" spans="1:16" ht="16.149999999999999" customHeight="1" thickBot="1">
      <c r="A223" s="7"/>
      <c r="B223" s="7"/>
      <c r="C223" s="7"/>
      <c r="D223" s="7"/>
      <c r="O223" s="7"/>
      <c r="P223" s="7"/>
    </row>
    <row r="224" spans="1:16" ht="16.149999999999999" customHeight="1" thickBot="1">
      <c r="A224" s="7"/>
      <c r="B224" s="7"/>
      <c r="C224" s="7"/>
      <c r="D224" s="7"/>
      <c r="O224" s="7"/>
      <c r="P224" s="7"/>
    </row>
    <row r="225" spans="1:16" ht="16.149999999999999" customHeight="1" thickBot="1">
      <c r="A225" s="7"/>
      <c r="B225" s="7"/>
      <c r="C225" s="7"/>
      <c r="D225" s="7"/>
      <c r="O225" s="7"/>
      <c r="P225" s="7"/>
    </row>
    <row r="226" spans="1:16" ht="16.149999999999999" customHeight="1" thickBot="1">
      <c r="A226" s="7"/>
      <c r="B226" s="7"/>
      <c r="C226" s="7"/>
      <c r="D226" s="7"/>
      <c r="O226" s="7"/>
      <c r="P226" s="7"/>
    </row>
    <row r="227" spans="1:16" ht="16.149999999999999" customHeight="1" thickBot="1">
      <c r="A227" s="7"/>
      <c r="B227" s="7"/>
      <c r="C227" s="7"/>
      <c r="D227" s="7"/>
      <c r="O227" s="7"/>
      <c r="P227" s="7"/>
    </row>
    <row r="228" spans="1:16" ht="16.149999999999999" customHeight="1" thickBot="1">
      <c r="A228" s="7"/>
      <c r="B228" s="7"/>
      <c r="C228" s="7"/>
      <c r="D228" s="7"/>
      <c r="O228" s="7"/>
      <c r="P228" s="7"/>
    </row>
    <row r="229" spans="1:16" ht="16.149999999999999" customHeight="1" thickBot="1">
      <c r="A229" s="7"/>
      <c r="B229" s="7"/>
      <c r="C229" s="7"/>
      <c r="D229" s="7"/>
      <c r="O229" s="7"/>
      <c r="P229" s="7"/>
    </row>
    <row r="230" spans="1:16" ht="16.149999999999999" customHeight="1" thickBot="1">
      <c r="A230" s="7"/>
      <c r="B230" s="7"/>
      <c r="C230" s="7"/>
      <c r="D230" s="7"/>
      <c r="O230" s="7"/>
      <c r="P230" s="7"/>
    </row>
    <row r="231" spans="1:16" ht="16.149999999999999" customHeight="1" thickBot="1">
      <c r="A231" s="7"/>
      <c r="B231" s="7"/>
      <c r="C231" s="7"/>
      <c r="D231" s="7"/>
      <c r="O231" s="7"/>
      <c r="P231" s="7"/>
    </row>
    <row r="232" spans="1:16" ht="16.149999999999999" customHeight="1" thickBot="1">
      <c r="A232" s="7"/>
      <c r="B232" s="7"/>
      <c r="C232" s="7"/>
      <c r="D232" s="7"/>
      <c r="O232" s="7"/>
      <c r="P232" s="7"/>
    </row>
    <row r="233" spans="1:16" ht="16.149999999999999" customHeight="1" thickBot="1">
      <c r="A233" s="7"/>
      <c r="B233" s="7"/>
      <c r="C233" s="7"/>
      <c r="D233" s="7"/>
      <c r="O233" s="7"/>
      <c r="P233" s="7"/>
    </row>
    <row r="234" spans="1:16" ht="16.149999999999999" customHeight="1" thickBot="1">
      <c r="A234" s="7"/>
      <c r="B234" s="7"/>
      <c r="C234" s="7"/>
      <c r="D234" s="7"/>
      <c r="O234" s="7"/>
      <c r="P234" s="7"/>
    </row>
    <row r="235" spans="1:16" ht="16.149999999999999" customHeight="1" thickBot="1">
      <c r="A235" s="7"/>
      <c r="B235" s="7"/>
      <c r="C235" s="7"/>
      <c r="D235" s="7"/>
      <c r="O235" s="7"/>
      <c r="P235" s="7"/>
    </row>
    <row r="236" spans="1:16" ht="16.149999999999999" customHeight="1" thickBot="1">
      <c r="A236" s="7"/>
      <c r="B236" s="7"/>
      <c r="C236" s="7"/>
      <c r="D236" s="7"/>
      <c r="O236" s="7"/>
      <c r="P236" s="7"/>
    </row>
    <row r="237" spans="1:16" ht="16.149999999999999" customHeight="1" thickBot="1">
      <c r="A237" s="7"/>
      <c r="B237" s="7"/>
      <c r="C237" s="7"/>
      <c r="D237" s="7"/>
      <c r="O237" s="7"/>
      <c r="P237" s="7"/>
    </row>
    <row r="238" spans="1:16" ht="16.149999999999999" customHeight="1" thickBot="1">
      <c r="A238" s="7"/>
      <c r="B238" s="7"/>
      <c r="C238" s="7"/>
      <c r="D238" s="7"/>
      <c r="O238" s="7"/>
      <c r="P238" s="7"/>
    </row>
    <row r="239" spans="1:16" ht="16.149999999999999" customHeight="1" thickBot="1">
      <c r="A239" s="7"/>
      <c r="B239" s="7"/>
      <c r="C239" s="7"/>
      <c r="D239" s="7"/>
      <c r="O239" s="7"/>
      <c r="P239" s="7"/>
    </row>
    <row r="240" spans="1:16" ht="16.149999999999999" customHeight="1" thickBot="1">
      <c r="A240" s="7"/>
      <c r="B240" s="7"/>
      <c r="C240" s="7"/>
      <c r="D240" s="7"/>
      <c r="O240" s="7"/>
      <c r="P240" s="7"/>
    </row>
    <row r="241" spans="1:16" ht="16.149999999999999" customHeight="1" thickBot="1">
      <c r="A241" s="7"/>
      <c r="B241" s="7"/>
      <c r="C241" s="7"/>
      <c r="D241" s="7"/>
      <c r="O241" s="7"/>
      <c r="P241" s="7"/>
    </row>
    <row r="242" spans="1:16" ht="16.149999999999999" customHeight="1" thickBot="1">
      <c r="A242" s="7"/>
      <c r="B242" s="7"/>
      <c r="C242" s="7"/>
      <c r="D242" s="7"/>
      <c r="O242" s="7"/>
      <c r="P242" s="7"/>
    </row>
    <row r="243" spans="1:16" ht="16.149999999999999" customHeight="1" thickBot="1">
      <c r="A243" s="7"/>
      <c r="B243" s="7"/>
      <c r="C243" s="7"/>
      <c r="D243" s="7"/>
      <c r="O243" s="7"/>
      <c r="P243" s="7"/>
    </row>
    <row r="244" spans="1:16" ht="16.149999999999999" customHeight="1" thickBot="1">
      <c r="A244" s="7"/>
      <c r="B244" s="7"/>
      <c r="C244" s="7"/>
      <c r="D244" s="7"/>
      <c r="O244" s="7"/>
      <c r="P244" s="7"/>
    </row>
    <row r="245" spans="1:16" ht="16.149999999999999" customHeight="1" thickBot="1">
      <c r="A245" s="7"/>
      <c r="B245" s="7"/>
      <c r="C245" s="7"/>
      <c r="D245" s="7"/>
      <c r="O245" s="7"/>
      <c r="P245" s="7"/>
    </row>
    <row r="246" spans="1:16" ht="16.149999999999999" customHeight="1" thickBot="1">
      <c r="A246" s="7"/>
      <c r="B246" s="7"/>
      <c r="C246" s="7"/>
      <c r="D246" s="7"/>
      <c r="O246" s="7"/>
      <c r="P246" s="7"/>
    </row>
    <row r="247" spans="1:16" ht="16.149999999999999" customHeight="1" thickBot="1">
      <c r="A247" s="7"/>
      <c r="B247" s="7"/>
      <c r="C247" s="7"/>
      <c r="D247" s="7"/>
      <c r="O247" s="7"/>
      <c r="P247" s="7"/>
    </row>
    <row r="248" spans="1:16" ht="16.149999999999999" customHeight="1" thickBot="1">
      <c r="A248" s="7"/>
      <c r="B248" s="7"/>
      <c r="C248" s="7"/>
      <c r="D248" s="7"/>
      <c r="O248" s="7"/>
      <c r="P248" s="7"/>
    </row>
    <row r="249" spans="1:16" ht="16.149999999999999" customHeight="1" thickBot="1">
      <c r="A249" s="7"/>
      <c r="B249" s="7"/>
      <c r="C249" s="7"/>
      <c r="D249" s="7"/>
      <c r="O249" s="7"/>
      <c r="P249" s="7"/>
    </row>
    <row r="250" spans="1:16" ht="16.149999999999999" customHeight="1" thickBot="1">
      <c r="A250" s="7"/>
      <c r="B250" s="7"/>
      <c r="C250" s="7"/>
      <c r="D250" s="7"/>
      <c r="O250" s="7"/>
      <c r="P250" s="7"/>
    </row>
    <row r="251" spans="1:16" ht="16.149999999999999" customHeight="1" thickBot="1">
      <c r="A251" s="7"/>
      <c r="B251" s="7"/>
      <c r="C251" s="7"/>
      <c r="D251" s="7"/>
      <c r="O251" s="7"/>
      <c r="P251" s="7"/>
    </row>
    <row r="252" spans="1:16" ht="16.149999999999999" customHeight="1" thickBot="1">
      <c r="A252" s="7"/>
      <c r="B252" s="7"/>
      <c r="C252" s="7"/>
      <c r="D252" s="7"/>
      <c r="O252" s="7"/>
      <c r="P252" s="7"/>
    </row>
    <row r="253" spans="1:16" ht="16.149999999999999" customHeight="1" thickBot="1">
      <c r="A253" s="7"/>
      <c r="B253" s="7"/>
      <c r="C253" s="7"/>
      <c r="D253" s="7"/>
      <c r="O253" s="7"/>
      <c r="P253" s="7"/>
    </row>
    <row r="254" spans="1:16" ht="16.149999999999999" customHeight="1" thickBot="1">
      <c r="A254" s="7"/>
      <c r="B254" s="7"/>
      <c r="C254" s="7"/>
      <c r="D254" s="7"/>
      <c r="O254" s="7"/>
      <c r="P254" s="7"/>
    </row>
    <row r="255" spans="1:16" ht="16.149999999999999" customHeight="1" thickBot="1">
      <c r="A255" s="7"/>
      <c r="B255" s="7"/>
      <c r="C255" s="7"/>
      <c r="D255" s="7"/>
      <c r="O255" s="7"/>
      <c r="P255" s="7"/>
    </row>
    <row r="256" spans="1:16" ht="16.149999999999999" customHeight="1" thickBot="1">
      <c r="A256" s="7"/>
      <c r="B256" s="7"/>
      <c r="C256" s="7"/>
      <c r="D256" s="7"/>
      <c r="O256" s="7"/>
      <c r="P256" s="7"/>
    </row>
    <row r="257" spans="1:16" ht="16.149999999999999" customHeight="1" thickBot="1">
      <c r="A257" s="7"/>
      <c r="B257" s="7"/>
      <c r="C257" s="7"/>
      <c r="D257" s="7"/>
      <c r="O257" s="7"/>
      <c r="P257" s="7"/>
    </row>
    <row r="258" spans="1:16" ht="16.149999999999999" customHeight="1" thickBot="1">
      <c r="A258" s="7"/>
      <c r="B258" s="7"/>
      <c r="C258" s="7"/>
      <c r="D258" s="7"/>
      <c r="O258" s="7"/>
      <c r="P258" s="7"/>
    </row>
    <row r="259" spans="1:16" ht="16.149999999999999" customHeight="1" thickBot="1">
      <c r="A259" s="7"/>
      <c r="B259" s="7"/>
      <c r="C259" s="7"/>
      <c r="D259" s="7"/>
      <c r="O259" s="7"/>
      <c r="P259" s="7"/>
    </row>
    <row r="260" spans="1:16" ht="16.149999999999999" customHeight="1" thickBot="1">
      <c r="A260" s="7"/>
      <c r="B260" s="7"/>
      <c r="C260" s="7"/>
      <c r="D260" s="7"/>
      <c r="O260" s="7"/>
      <c r="P260" s="7"/>
    </row>
    <row r="261" spans="1:16" ht="16.149999999999999" customHeight="1" thickBot="1">
      <c r="A261" s="7"/>
      <c r="B261" s="7"/>
      <c r="C261" s="7"/>
      <c r="D261" s="7"/>
      <c r="O261" s="7"/>
      <c r="P261" s="7"/>
    </row>
    <row r="262" spans="1:16" ht="16.149999999999999" customHeight="1" thickBot="1">
      <c r="A262" s="7"/>
      <c r="B262" s="7"/>
      <c r="C262" s="7"/>
      <c r="D262" s="7"/>
      <c r="O262" s="7"/>
      <c r="P262" s="7"/>
    </row>
    <row r="263" spans="1:16" ht="16.149999999999999" customHeight="1" thickBot="1">
      <c r="A263" s="7"/>
      <c r="B263" s="7"/>
      <c r="C263" s="7"/>
      <c r="D263" s="7"/>
      <c r="O263" s="7"/>
      <c r="P263" s="7"/>
    </row>
    <row r="264" spans="1:16" ht="16.149999999999999" customHeight="1" thickBot="1">
      <c r="A264" s="7"/>
      <c r="B264" s="7"/>
      <c r="C264" s="7"/>
      <c r="D264" s="7"/>
      <c r="O264" s="7"/>
      <c r="P264" s="7"/>
    </row>
    <row r="265" spans="1:16" ht="16.149999999999999" customHeight="1" thickBot="1">
      <c r="A265" s="7"/>
      <c r="B265" s="7"/>
      <c r="C265" s="7"/>
      <c r="D265" s="7"/>
      <c r="O265" s="7"/>
      <c r="P265" s="7"/>
    </row>
    <row r="266" spans="1:16" ht="16.149999999999999" customHeight="1" thickBot="1">
      <c r="A266" s="7"/>
      <c r="B266" s="7"/>
      <c r="C266" s="7"/>
      <c r="D266" s="7"/>
      <c r="O266" s="7"/>
      <c r="P266" s="7"/>
    </row>
    <row r="267" spans="1:16" ht="16.149999999999999" customHeight="1" thickBot="1">
      <c r="A267" s="7"/>
      <c r="B267" s="7"/>
      <c r="C267" s="7"/>
      <c r="D267" s="7"/>
      <c r="O267" s="7"/>
      <c r="P267" s="7"/>
    </row>
    <row r="268" spans="1:16" ht="16.149999999999999" customHeight="1" thickBot="1">
      <c r="A268" s="7"/>
      <c r="B268" s="7"/>
      <c r="C268" s="7"/>
      <c r="D268" s="7"/>
      <c r="O268" s="7"/>
      <c r="P268" s="7"/>
    </row>
    <row r="269" spans="1:16" ht="16.149999999999999" customHeight="1" thickBot="1">
      <c r="A269" s="7"/>
      <c r="B269" s="7"/>
      <c r="C269" s="7"/>
      <c r="D269" s="7"/>
      <c r="O269" s="7"/>
      <c r="P269" s="7"/>
    </row>
    <row r="270" spans="1:16" ht="16.149999999999999" customHeight="1" thickBot="1">
      <c r="A270" s="7"/>
      <c r="B270" s="7"/>
      <c r="C270" s="7"/>
      <c r="D270" s="7"/>
      <c r="O270" s="7"/>
      <c r="P270" s="7"/>
    </row>
    <row r="271" spans="1:16" ht="16.149999999999999" customHeight="1" thickBot="1">
      <c r="A271" s="7"/>
      <c r="B271" s="7"/>
      <c r="C271" s="7"/>
      <c r="D271" s="7"/>
      <c r="O271" s="7"/>
      <c r="P271" s="7"/>
    </row>
    <row r="272" spans="1:16" ht="16.149999999999999" customHeight="1" thickBot="1">
      <c r="A272" s="7"/>
      <c r="B272" s="7"/>
      <c r="C272" s="7"/>
      <c r="D272" s="7"/>
      <c r="O272" s="7"/>
      <c r="P272" s="7"/>
    </row>
    <row r="273" spans="1:16" ht="16.149999999999999" customHeight="1" thickBot="1">
      <c r="A273" s="7"/>
      <c r="B273" s="7"/>
      <c r="C273" s="7"/>
      <c r="D273" s="7"/>
      <c r="O273" s="7"/>
      <c r="P273" s="7"/>
    </row>
    <row r="274" spans="1:16" ht="16.149999999999999" customHeight="1" thickBot="1">
      <c r="A274" s="7"/>
      <c r="B274" s="7"/>
      <c r="C274" s="7"/>
      <c r="D274" s="7"/>
      <c r="O274" s="7"/>
      <c r="P274" s="7"/>
    </row>
    <row r="275" spans="1:16" ht="16.149999999999999" customHeight="1" thickBot="1">
      <c r="A275" s="7"/>
      <c r="B275" s="7"/>
      <c r="C275" s="7"/>
      <c r="D275" s="7"/>
      <c r="O275" s="7"/>
      <c r="P275" s="7"/>
    </row>
    <row r="276" spans="1:16" ht="16.149999999999999" customHeight="1" thickBot="1">
      <c r="A276" s="7"/>
      <c r="B276" s="7"/>
      <c r="C276" s="7"/>
      <c r="D276" s="7"/>
      <c r="O276" s="7"/>
      <c r="P276" s="7"/>
    </row>
    <row r="277" spans="1:16" ht="16.149999999999999" customHeight="1" thickBot="1">
      <c r="A277" s="7"/>
      <c r="B277" s="7"/>
      <c r="C277" s="7"/>
      <c r="D277" s="7"/>
      <c r="O277" s="7"/>
      <c r="P277" s="7"/>
    </row>
    <row r="278" spans="1:16" ht="16.149999999999999" customHeight="1" thickBot="1">
      <c r="A278" s="7"/>
      <c r="B278" s="7"/>
      <c r="C278" s="7"/>
      <c r="D278" s="7"/>
      <c r="O278" s="7"/>
      <c r="P278" s="7"/>
    </row>
    <row r="279" spans="1:16" ht="16.149999999999999" customHeight="1" thickBot="1">
      <c r="A279" s="7"/>
      <c r="B279" s="7"/>
      <c r="C279" s="7"/>
      <c r="D279" s="7"/>
      <c r="O279" s="7"/>
      <c r="P279" s="7"/>
    </row>
    <row r="280" spans="1:16" ht="16.149999999999999" customHeight="1" thickBot="1">
      <c r="A280" s="7"/>
      <c r="B280" s="7"/>
      <c r="C280" s="7"/>
      <c r="D280" s="7"/>
      <c r="O280" s="7"/>
      <c r="P280" s="7"/>
    </row>
    <row r="281" spans="1:16" ht="16.149999999999999" customHeight="1" thickBot="1">
      <c r="A281" s="7"/>
      <c r="B281" s="7"/>
      <c r="C281" s="7"/>
      <c r="D281" s="7"/>
      <c r="O281" s="7"/>
      <c r="P281" s="7"/>
    </row>
    <row r="282" spans="1:16" ht="16.149999999999999" customHeight="1" thickBot="1">
      <c r="A282" s="7"/>
      <c r="B282" s="7"/>
      <c r="C282" s="7"/>
      <c r="D282" s="7"/>
      <c r="O282" s="7"/>
      <c r="P282" s="7"/>
    </row>
    <row r="283" spans="1:16" ht="16.149999999999999" customHeight="1" thickBot="1">
      <c r="A283" s="7"/>
      <c r="B283" s="7"/>
      <c r="C283" s="7"/>
      <c r="D283" s="7"/>
      <c r="O283" s="7"/>
      <c r="P283" s="7"/>
    </row>
    <row r="284" spans="1:16" ht="16.149999999999999" customHeight="1" thickBot="1">
      <c r="A284" s="7"/>
      <c r="B284" s="7"/>
      <c r="C284" s="7"/>
      <c r="D284" s="7"/>
      <c r="O284" s="7"/>
      <c r="P284" s="7"/>
    </row>
    <row r="285" spans="1:16" ht="16.149999999999999" customHeight="1" thickBot="1">
      <c r="A285" s="7"/>
      <c r="B285" s="7"/>
      <c r="C285" s="7"/>
      <c r="D285" s="7"/>
      <c r="O285" s="7"/>
      <c r="P285" s="7"/>
    </row>
    <row r="286" spans="1:16" ht="16.149999999999999" customHeight="1" thickBot="1">
      <c r="A286" s="7"/>
      <c r="B286" s="7"/>
      <c r="C286" s="7"/>
      <c r="D286" s="7"/>
      <c r="O286" s="7"/>
      <c r="P286" s="7"/>
    </row>
    <row r="287" spans="1:16" ht="16.149999999999999" customHeight="1" thickBot="1">
      <c r="A287" s="7"/>
      <c r="B287" s="7"/>
      <c r="C287" s="7"/>
      <c r="D287" s="7"/>
      <c r="O287" s="7"/>
      <c r="P287" s="7"/>
    </row>
    <row r="288" spans="1:16" ht="16.149999999999999" customHeight="1" thickBot="1">
      <c r="A288" s="7"/>
      <c r="B288" s="7"/>
      <c r="C288" s="7"/>
      <c r="D288" s="7"/>
      <c r="O288" s="7"/>
      <c r="P288" s="7"/>
    </row>
    <row r="289" spans="1:16" ht="16.149999999999999" customHeight="1" thickBot="1">
      <c r="A289" s="7"/>
      <c r="B289" s="7"/>
      <c r="C289" s="7"/>
      <c r="D289" s="7"/>
      <c r="O289" s="7"/>
      <c r="P289" s="7"/>
    </row>
    <row r="290" spans="1:16" ht="16.149999999999999" customHeight="1" thickBot="1">
      <c r="A290" s="7"/>
      <c r="B290" s="7"/>
      <c r="C290" s="7"/>
      <c r="D290" s="7"/>
      <c r="O290" s="7"/>
      <c r="P290" s="7"/>
    </row>
    <row r="291" spans="1:16" ht="16.149999999999999" customHeight="1" thickBot="1">
      <c r="A291" s="7"/>
      <c r="B291" s="7"/>
      <c r="C291" s="7"/>
      <c r="D291" s="7"/>
      <c r="O291" s="7"/>
      <c r="P291" s="7"/>
    </row>
    <row r="292" spans="1:16" ht="16.149999999999999" customHeight="1" thickBot="1">
      <c r="A292" s="7"/>
      <c r="B292" s="7"/>
      <c r="C292" s="7"/>
      <c r="D292" s="7"/>
      <c r="O292" s="7"/>
      <c r="P292" s="7"/>
    </row>
    <row r="293" spans="1:16" ht="16.149999999999999" customHeight="1" thickBot="1">
      <c r="A293" s="7"/>
      <c r="B293" s="7"/>
      <c r="C293" s="7"/>
      <c r="D293" s="7"/>
      <c r="O293" s="7"/>
      <c r="P293" s="7"/>
    </row>
    <row r="294" spans="1:16" ht="16.149999999999999" customHeight="1" thickBot="1">
      <c r="A294" s="7"/>
      <c r="B294" s="7"/>
      <c r="C294" s="7"/>
      <c r="D294" s="7"/>
      <c r="O294" s="7"/>
      <c r="P294" s="7"/>
    </row>
    <row r="295" spans="1:16" ht="16.149999999999999" customHeight="1" thickBot="1">
      <c r="A295" s="7"/>
      <c r="B295" s="7"/>
      <c r="C295" s="7"/>
      <c r="D295" s="7"/>
      <c r="O295" s="7"/>
      <c r="P295" s="7"/>
    </row>
    <row r="296" spans="1:16" ht="16.149999999999999" customHeight="1" thickBot="1">
      <c r="A296" s="7"/>
      <c r="B296" s="7"/>
      <c r="C296" s="7"/>
      <c r="D296" s="7"/>
      <c r="O296" s="7"/>
      <c r="P296" s="7"/>
    </row>
    <row r="297" spans="1:16" ht="16.149999999999999" customHeight="1" thickBot="1">
      <c r="A297" s="7"/>
      <c r="B297" s="7"/>
      <c r="C297" s="7"/>
      <c r="D297" s="7"/>
      <c r="O297" s="7"/>
      <c r="P297" s="7"/>
    </row>
    <row r="298" spans="1:16" ht="16.149999999999999" customHeight="1" thickBot="1">
      <c r="A298" s="7"/>
      <c r="B298" s="7"/>
      <c r="C298" s="7"/>
      <c r="D298" s="7"/>
      <c r="O298" s="7"/>
      <c r="P298" s="7"/>
    </row>
    <row r="299" spans="1:16" ht="16.149999999999999" customHeight="1" thickBot="1">
      <c r="A299" s="7"/>
      <c r="B299" s="7"/>
      <c r="C299" s="7"/>
      <c r="D299" s="7"/>
      <c r="O299" s="7"/>
      <c r="P299" s="7"/>
    </row>
    <row r="300" spans="1:16" ht="16.149999999999999" customHeight="1" thickBot="1">
      <c r="A300" s="7"/>
      <c r="B300" s="7"/>
      <c r="C300" s="7"/>
      <c r="D300" s="7"/>
      <c r="O300" s="7"/>
      <c r="P300" s="7"/>
    </row>
    <row r="301" spans="1:16" ht="16.149999999999999" customHeight="1" thickBot="1">
      <c r="A301" s="7"/>
      <c r="B301" s="7"/>
      <c r="C301" s="7"/>
      <c r="D301" s="7"/>
      <c r="O301" s="7"/>
      <c r="P301" s="7"/>
    </row>
    <row r="302" spans="1:16" ht="16.149999999999999" customHeight="1" thickBot="1">
      <c r="A302" s="7"/>
      <c r="B302" s="7"/>
      <c r="C302" s="7"/>
      <c r="D302" s="7"/>
      <c r="O302" s="7"/>
      <c r="P302" s="7"/>
    </row>
    <row r="303" spans="1:16" ht="16.149999999999999" customHeight="1" thickBot="1">
      <c r="A303" s="7"/>
      <c r="B303" s="7"/>
      <c r="C303" s="7"/>
      <c r="D303" s="7"/>
      <c r="O303" s="7"/>
      <c r="P303" s="7"/>
    </row>
    <row r="304" spans="1:16" ht="16.149999999999999" customHeight="1" thickBot="1">
      <c r="A304" s="7"/>
      <c r="B304" s="7"/>
      <c r="C304" s="7"/>
      <c r="D304" s="7"/>
      <c r="O304" s="7"/>
      <c r="P304" s="7"/>
    </row>
    <row r="305" spans="1:16" ht="16.149999999999999" customHeight="1" thickBot="1">
      <c r="A305" s="7"/>
      <c r="B305" s="7"/>
      <c r="C305" s="7"/>
      <c r="D305" s="7"/>
      <c r="O305" s="7"/>
      <c r="P305" s="7"/>
    </row>
    <row r="306" spans="1:16" ht="16.149999999999999" customHeight="1" thickBot="1">
      <c r="A306" s="7"/>
      <c r="B306" s="7"/>
      <c r="C306" s="7"/>
      <c r="D306" s="7"/>
      <c r="O306" s="7"/>
      <c r="P306" s="7"/>
    </row>
    <row r="307" spans="1:16" ht="16.149999999999999" customHeight="1" thickBot="1">
      <c r="A307" s="7"/>
      <c r="B307" s="7"/>
      <c r="C307" s="7"/>
      <c r="D307" s="7"/>
      <c r="O307" s="7"/>
      <c r="P307" s="7"/>
    </row>
    <row r="308" spans="1:16" ht="16.149999999999999" customHeight="1" thickBot="1">
      <c r="A308" s="7"/>
      <c r="B308" s="7"/>
      <c r="C308" s="7"/>
      <c r="D308" s="7"/>
      <c r="O308" s="7"/>
      <c r="P308" s="7"/>
    </row>
    <row r="309" spans="1:16" ht="16.149999999999999" customHeight="1" thickBot="1">
      <c r="A309" s="7"/>
      <c r="B309" s="7"/>
      <c r="C309" s="7"/>
      <c r="D309" s="7"/>
      <c r="O309" s="7"/>
      <c r="P309" s="7"/>
    </row>
    <row r="310" spans="1:16" ht="16.149999999999999" customHeight="1" thickBot="1">
      <c r="A310" s="7"/>
      <c r="B310" s="7"/>
      <c r="C310" s="7"/>
      <c r="D310" s="7"/>
      <c r="O310" s="7"/>
      <c r="P310" s="7"/>
    </row>
    <row r="311" spans="1:16" ht="16.149999999999999" customHeight="1" thickBot="1">
      <c r="A311" s="7"/>
      <c r="B311" s="7"/>
      <c r="C311" s="7"/>
      <c r="D311" s="7"/>
      <c r="O311" s="7"/>
      <c r="P311" s="7"/>
    </row>
    <row r="312" spans="1:16" ht="16.149999999999999" customHeight="1" thickBot="1">
      <c r="A312" s="7"/>
      <c r="B312" s="7"/>
      <c r="C312" s="7"/>
      <c r="D312" s="7"/>
      <c r="O312" s="7"/>
      <c r="P312" s="7"/>
    </row>
    <row r="313" spans="1:16" ht="16.149999999999999" customHeight="1" thickBot="1">
      <c r="A313" s="7"/>
      <c r="B313" s="7"/>
      <c r="C313" s="7"/>
      <c r="D313" s="7"/>
      <c r="O313" s="7"/>
      <c r="P313" s="7"/>
    </row>
    <row r="314" spans="1:16" ht="16.149999999999999" customHeight="1" thickBot="1">
      <c r="A314" s="7"/>
      <c r="B314" s="7"/>
      <c r="C314" s="7"/>
      <c r="D314" s="7"/>
      <c r="O314" s="7"/>
      <c r="P314" s="7"/>
    </row>
    <row r="315" spans="1:16" ht="16.149999999999999" customHeight="1" thickBot="1">
      <c r="A315" s="7"/>
      <c r="B315" s="7"/>
      <c r="C315" s="7"/>
      <c r="D315" s="7"/>
      <c r="O315" s="7"/>
      <c r="P315" s="7"/>
    </row>
    <row r="316" spans="1:16" ht="16.149999999999999" customHeight="1" thickBot="1">
      <c r="A316" s="7"/>
      <c r="B316" s="7"/>
      <c r="C316" s="7"/>
      <c r="D316" s="7"/>
      <c r="O316" s="7"/>
      <c r="P316" s="7"/>
    </row>
    <row r="317" spans="1:16" ht="16.149999999999999" customHeight="1" thickBot="1">
      <c r="A317" s="7"/>
      <c r="B317" s="7"/>
      <c r="C317" s="7"/>
      <c r="D317" s="7"/>
      <c r="O317" s="7"/>
      <c r="P317" s="7"/>
    </row>
    <row r="318" spans="1:16" ht="16.149999999999999" customHeight="1" thickBot="1">
      <c r="A318" s="7"/>
      <c r="B318" s="7"/>
      <c r="C318" s="7"/>
      <c r="D318" s="7"/>
      <c r="O318" s="7"/>
      <c r="P318" s="7"/>
    </row>
    <row r="319" spans="1:16" ht="16.149999999999999" customHeight="1" thickBot="1">
      <c r="A319" s="7"/>
      <c r="B319" s="7"/>
      <c r="C319" s="7"/>
      <c r="D319" s="7"/>
      <c r="O319" s="7"/>
      <c r="P319" s="7"/>
    </row>
    <row r="320" spans="1:16" ht="16.149999999999999" customHeight="1" thickBot="1">
      <c r="A320" s="7"/>
      <c r="B320" s="7"/>
      <c r="C320" s="7"/>
      <c r="D320" s="7"/>
      <c r="O320" s="7"/>
      <c r="P320" s="7"/>
    </row>
    <row r="321" spans="1:16" ht="16.149999999999999" customHeight="1" thickBot="1">
      <c r="A321" s="7"/>
      <c r="B321" s="7"/>
      <c r="C321" s="7"/>
      <c r="D321" s="7"/>
      <c r="O321" s="7"/>
      <c r="P321" s="7"/>
    </row>
    <row r="322" spans="1:16" ht="16.149999999999999" customHeight="1" thickBot="1">
      <c r="A322" s="7"/>
      <c r="B322" s="7"/>
      <c r="C322" s="7"/>
      <c r="D322" s="7"/>
      <c r="O322" s="7"/>
      <c r="P322" s="7"/>
    </row>
    <row r="323" spans="1:16" ht="16.149999999999999" customHeight="1" thickBot="1">
      <c r="A323" s="7"/>
      <c r="B323" s="7"/>
      <c r="C323" s="7"/>
      <c r="D323" s="7"/>
      <c r="O323" s="7"/>
      <c r="P323" s="7"/>
    </row>
    <row r="324" spans="1:16" ht="16.149999999999999" customHeight="1" thickBot="1">
      <c r="A324" s="7"/>
      <c r="B324" s="7"/>
      <c r="C324" s="7"/>
      <c r="D324" s="7"/>
      <c r="O324" s="7"/>
      <c r="P324" s="7"/>
    </row>
    <row r="325" spans="1:16" ht="16.149999999999999" customHeight="1" thickBot="1">
      <c r="A325" s="7"/>
      <c r="B325" s="7"/>
      <c r="C325" s="7"/>
      <c r="D325" s="7"/>
      <c r="O325" s="7"/>
      <c r="P325" s="7"/>
    </row>
    <row r="326" spans="1:16" ht="16.149999999999999" customHeight="1" thickBot="1">
      <c r="A326" s="7"/>
      <c r="B326" s="7"/>
      <c r="C326" s="7"/>
      <c r="D326" s="7"/>
      <c r="O326" s="7"/>
      <c r="P326" s="7"/>
    </row>
    <row r="327" spans="1:16" ht="16.149999999999999" customHeight="1" thickBot="1">
      <c r="A327" s="7"/>
      <c r="B327" s="7"/>
      <c r="C327" s="7"/>
      <c r="D327" s="7"/>
      <c r="O327" s="7"/>
      <c r="P327" s="7"/>
    </row>
    <row r="328" spans="1:16" ht="16.149999999999999" customHeight="1" thickBot="1">
      <c r="A328" s="7"/>
      <c r="B328" s="7"/>
      <c r="C328" s="7"/>
      <c r="D328" s="7"/>
      <c r="O328" s="7"/>
      <c r="P328" s="7"/>
    </row>
    <row r="329" spans="1:16" ht="16.149999999999999" customHeight="1" thickBot="1">
      <c r="A329" s="7"/>
      <c r="B329" s="7"/>
      <c r="C329" s="7"/>
      <c r="D329" s="7"/>
      <c r="O329" s="7"/>
      <c r="P329" s="7"/>
    </row>
    <row r="330" spans="1:16" ht="16.149999999999999" customHeight="1" thickBot="1">
      <c r="A330" s="7"/>
      <c r="B330" s="7"/>
      <c r="C330" s="7"/>
      <c r="D330" s="7"/>
      <c r="O330" s="7"/>
      <c r="P330" s="7"/>
    </row>
    <row r="331" spans="1:16" ht="16.149999999999999" customHeight="1" thickBot="1">
      <c r="A331" s="7"/>
      <c r="B331" s="7"/>
      <c r="C331" s="7"/>
      <c r="D331" s="7"/>
      <c r="O331" s="7"/>
      <c r="P331" s="7"/>
    </row>
    <row r="332" spans="1:16" ht="16.149999999999999" customHeight="1" thickBot="1">
      <c r="A332" s="7"/>
      <c r="B332" s="7"/>
      <c r="C332" s="7"/>
      <c r="D332" s="7"/>
      <c r="O332" s="7"/>
      <c r="P332" s="7"/>
    </row>
    <row r="333" spans="1:16" ht="16.149999999999999" customHeight="1" thickBot="1">
      <c r="A333" s="7"/>
      <c r="B333" s="7"/>
      <c r="C333" s="7"/>
      <c r="D333" s="7"/>
      <c r="O333" s="7"/>
      <c r="P333" s="7"/>
    </row>
    <row r="334" spans="1:16" ht="16.149999999999999" customHeight="1" thickBot="1">
      <c r="A334" s="7"/>
      <c r="B334" s="7"/>
      <c r="C334" s="7"/>
      <c r="D334" s="7"/>
      <c r="O334" s="7"/>
      <c r="P334" s="7"/>
    </row>
    <row r="335" spans="1:16" ht="16.149999999999999" customHeight="1" thickBot="1">
      <c r="A335" s="7"/>
      <c r="B335" s="7"/>
      <c r="C335" s="7"/>
      <c r="D335" s="7"/>
      <c r="O335" s="7"/>
      <c r="P335" s="7"/>
    </row>
    <row r="336" spans="1:16" ht="16.149999999999999" customHeight="1" thickBot="1">
      <c r="A336" s="7"/>
      <c r="B336" s="7"/>
      <c r="C336" s="7"/>
      <c r="D336" s="7"/>
      <c r="O336" s="7"/>
      <c r="P336" s="7"/>
    </row>
    <row r="337" spans="1:16" ht="16.149999999999999" customHeight="1" thickBot="1">
      <c r="A337" s="7"/>
      <c r="B337" s="7"/>
      <c r="C337" s="7"/>
      <c r="D337" s="7"/>
      <c r="O337" s="7"/>
      <c r="P337" s="7"/>
    </row>
    <row r="338" spans="1:16" ht="16.149999999999999" customHeight="1" thickBot="1">
      <c r="A338" s="7"/>
      <c r="B338" s="7"/>
      <c r="C338" s="7"/>
      <c r="D338" s="7"/>
      <c r="O338" s="7"/>
      <c r="P338" s="7"/>
    </row>
    <row r="339" spans="1:16" ht="16.149999999999999" customHeight="1" thickBot="1">
      <c r="A339" s="7"/>
      <c r="B339" s="7"/>
      <c r="C339" s="7"/>
      <c r="D339" s="7"/>
      <c r="O339" s="7"/>
      <c r="P339" s="7"/>
    </row>
    <row r="340" spans="1:16" ht="16.149999999999999" customHeight="1" thickBot="1">
      <c r="A340" s="7"/>
      <c r="B340" s="7"/>
      <c r="C340" s="7"/>
      <c r="D340" s="7"/>
      <c r="O340" s="7"/>
      <c r="P340" s="7"/>
    </row>
    <row r="341" spans="1:16" ht="16.149999999999999" customHeight="1" thickBot="1">
      <c r="A341" s="7"/>
      <c r="B341" s="7"/>
      <c r="C341" s="7"/>
      <c r="D341" s="7"/>
      <c r="O341" s="7"/>
      <c r="P341" s="7"/>
    </row>
    <row r="342" spans="1:16" ht="16.149999999999999" customHeight="1" thickBot="1">
      <c r="A342" s="7"/>
      <c r="B342" s="7"/>
      <c r="C342" s="7"/>
      <c r="D342" s="7"/>
      <c r="O342" s="7"/>
      <c r="P342" s="7"/>
    </row>
    <row r="343" spans="1:16" ht="16.149999999999999" customHeight="1" thickBot="1">
      <c r="A343" s="7"/>
      <c r="B343" s="7"/>
      <c r="C343" s="7"/>
      <c r="D343" s="7"/>
      <c r="O343" s="7"/>
      <c r="P343" s="7"/>
    </row>
    <row r="344" spans="1:16" ht="16.149999999999999" customHeight="1" thickBot="1">
      <c r="A344" s="7"/>
      <c r="B344" s="7"/>
      <c r="C344" s="7"/>
      <c r="D344" s="7"/>
      <c r="O344" s="7"/>
      <c r="P344" s="7"/>
    </row>
    <row r="345" spans="1:16" ht="16.149999999999999" customHeight="1" thickBot="1">
      <c r="A345" s="7"/>
      <c r="B345" s="7"/>
      <c r="C345" s="7"/>
      <c r="D345" s="7"/>
      <c r="O345" s="7"/>
      <c r="P345" s="7"/>
    </row>
    <row r="346" spans="1:16" ht="16.149999999999999" customHeight="1" thickBot="1">
      <c r="A346" s="7"/>
      <c r="B346" s="7"/>
      <c r="C346" s="7"/>
      <c r="D346" s="7"/>
      <c r="O346" s="7"/>
      <c r="P346" s="7"/>
    </row>
    <row r="347" spans="1:16" ht="16.149999999999999" customHeight="1" thickBot="1">
      <c r="A347" s="7"/>
      <c r="B347" s="7"/>
      <c r="C347" s="7"/>
      <c r="D347" s="7"/>
      <c r="O347" s="7"/>
      <c r="P347" s="7"/>
    </row>
    <row r="348" spans="1:16" ht="16.149999999999999" customHeight="1" thickBot="1">
      <c r="A348" s="7"/>
      <c r="B348" s="7"/>
      <c r="C348" s="7"/>
      <c r="D348" s="7"/>
      <c r="O348" s="7"/>
      <c r="P348" s="7"/>
    </row>
    <row r="349" spans="1:16" ht="16.149999999999999" customHeight="1" thickBot="1">
      <c r="A349" s="7"/>
      <c r="B349" s="7"/>
      <c r="C349" s="7"/>
      <c r="D349" s="7"/>
      <c r="O349" s="7"/>
      <c r="P349" s="7"/>
    </row>
    <row r="350" spans="1:16" ht="16.149999999999999" customHeight="1" thickBot="1">
      <c r="A350" s="7"/>
      <c r="B350" s="7"/>
      <c r="C350" s="7"/>
      <c r="D350" s="7"/>
      <c r="O350" s="7"/>
      <c r="P350" s="7"/>
    </row>
    <row r="351" spans="1:16" ht="16.149999999999999" customHeight="1" thickBot="1">
      <c r="A351" s="7"/>
      <c r="B351" s="7"/>
      <c r="C351" s="7"/>
      <c r="D351" s="7"/>
      <c r="O351" s="7"/>
      <c r="P351" s="7"/>
    </row>
    <row r="352" spans="1:16" ht="16.149999999999999" customHeight="1" thickBot="1">
      <c r="A352" s="7"/>
      <c r="B352" s="7"/>
      <c r="C352" s="7"/>
      <c r="D352" s="7"/>
      <c r="O352" s="7"/>
      <c r="P352" s="7"/>
    </row>
    <row r="353" spans="1:16" ht="16.149999999999999" customHeight="1" thickBot="1">
      <c r="A353" s="7"/>
      <c r="B353" s="7"/>
      <c r="C353" s="7"/>
      <c r="D353" s="7"/>
      <c r="O353" s="7"/>
      <c r="P353" s="7"/>
    </row>
    <row r="354" spans="1:16" ht="16.149999999999999" customHeight="1" thickBot="1">
      <c r="A354" s="7"/>
      <c r="B354" s="7"/>
      <c r="C354" s="7"/>
      <c r="D354" s="7"/>
      <c r="O354" s="7"/>
      <c r="P354" s="7"/>
    </row>
    <row r="355" spans="1:16" ht="16.149999999999999" customHeight="1" thickBot="1">
      <c r="A355" s="7"/>
      <c r="B355" s="7"/>
      <c r="C355" s="7"/>
      <c r="D355" s="7"/>
      <c r="O355" s="7"/>
      <c r="P355" s="7"/>
    </row>
    <row r="356" spans="1:16" ht="16.149999999999999" customHeight="1" thickBot="1">
      <c r="A356" s="7"/>
      <c r="B356" s="7"/>
      <c r="C356" s="7"/>
      <c r="D356" s="7"/>
      <c r="O356" s="7"/>
      <c r="P356" s="7"/>
    </row>
    <row r="357" spans="1:16" ht="16.149999999999999" customHeight="1" thickBot="1">
      <c r="A357" s="7"/>
      <c r="B357" s="7"/>
      <c r="C357" s="7"/>
      <c r="D357" s="7"/>
      <c r="O357" s="7"/>
      <c r="P357" s="7"/>
    </row>
    <row r="358" spans="1:16" ht="16.149999999999999" customHeight="1" thickBot="1">
      <c r="A358" s="7"/>
      <c r="B358" s="7"/>
      <c r="C358" s="7"/>
      <c r="D358" s="7"/>
      <c r="O358" s="7"/>
      <c r="P358" s="7"/>
    </row>
    <row r="359" spans="1:16" ht="16.149999999999999" customHeight="1" thickBot="1">
      <c r="A359" s="7"/>
      <c r="B359" s="7"/>
      <c r="C359" s="7"/>
      <c r="D359" s="7"/>
      <c r="O359" s="7"/>
      <c r="P359" s="7"/>
    </row>
    <row r="360" spans="1:16" ht="16.149999999999999" customHeight="1" thickBot="1">
      <c r="A360" s="7"/>
      <c r="B360" s="7"/>
      <c r="C360" s="7"/>
      <c r="D360" s="7"/>
      <c r="O360" s="7"/>
      <c r="P360" s="7"/>
    </row>
    <row r="361" spans="1:16" ht="16.149999999999999" customHeight="1" thickBot="1">
      <c r="A361" s="7"/>
      <c r="B361" s="7"/>
      <c r="C361" s="7"/>
      <c r="D361" s="7"/>
      <c r="O361" s="7"/>
      <c r="P361" s="7"/>
    </row>
    <row r="362" spans="1:16" ht="16.149999999999999" customHeight="1" thickBot="1">
      <c r="A362" s="7"/>
      <c r="B362" s="7"/>
      <c r="C362" s="7"/>
      <c r="D362" s="7"/>
      <c r="O362" s="7"/>
      <c r="P362" s="7"/>
    </row>
    <row r="363" spans="1:16" ht="16.149999999999999" customHeight="1" thickBot="1">
      <c r="A363" s="7"/>
      <c r="B363" s="7"/>
      <c r="C363" s="7"/>
      <c r="D363" s="7"/>
      <c r="O363" s="7"/>
      <c r="P363" s="7"/>
    </row>
    <row r="364" spans="1:16" ht="16.149999999999999" customHeight="1" thickBot="1">
      <c r="A364" s="7"/>
      <c r="B364" s="7"/>
      <c r="C364" s="7"/>
      <c r="D364" s="7"/>
      <c r="O364" s="7"/>
      <c r="P364" s="7"/>
    </row>
    <row r="365" spans="1:16" ht="16.149999999999999" customHeight="1" thickBot="1">
      <c r="A365" s="7"/>
      <c r="B365" s="7"/>
      <c r="C365" s="7"/>
      <c r="D365" s="7"/>
      <c r="O365" s="7"/>
      <c r="P365" s="7"/>
    </row>
    <row r="366" spans="1:16" ht="16.149999999999999" customHeight="1" thickBot="1">
      <c r="A366" s="7"/>
      <c r="B366" s="7"/>
      <c r="C366" s="7"/>
      <c r="D366" s="7"/>
      <c r="O366" s="7"/>
      <c r="P366" s="7"/>
    </row>
    <row r="367" spans="1:16" ht="16.149999999999999" customHeight="1" thickBot="1">
      <c r="A367" s="7"/>
      <c r="B367" s="7"/>
      <c r="C367" s="7"/>
      <c r="D367" s="7"/>
      <c r="O367" s="7"/>
      <c r="P367" s="7"/>
    </row>
    <row r="368" spans="1:16" ht="16.149999999999999" customHeight="1" thickBot="1">
      <c r="A368" s="7"/>
      <c r="B368" s="7"/>
      <c r="C368" s="7"/>
      <c r="D368" s="7"/>
      <c r="O368" s="7"/>
      <c r="P368" s="7"/>
    </row>
    <row r="369" spans="1:16" ht="16.149999999999999" customHeight="1" thickBot="1">
      <c r="A369" s="7"/>
      <c r="B369" s="7"/>
      <c r="C369" s="7"/>
      <c r="D369" s="7"/>
      <c r="O369" s="7"/>
      <c r="P369" s="7"/>
    </row>
    <row r="370" spans="1:16" ht="16.149999999999999" customHeight="1" thickBot="1">
      <c r="A370" s="7"/>
      <c r="B370" s="7"/>
      <c r="C370" s="7"/>
      <c r="D370" s="7"/>
      <c r="O370" s="7"/>
      <c r="P370" s="7"/>
    </row>
    <row r="371" spans="1:16" ht="16.149999999999999" customHeight="1" thickBot="1">
      <c r="A371" s="7"/>
      <c r="B371" s="7"/>
      <c r="C371" s="7"/>
      <c r="D371" s="7"/>
      <c r="O371" s="7"/>
      <c r="P371" s="7"/>
    </row>
    <row r="372" spans="1:16" ht="16.149999999999999" customHeight="1" thickBot="1">
      <c r="A372" s="7"/>
      <c r="B372" s="7"/>
      <c r="C372" s="7"/>
      <c r="D372" s="7"/>
      <c r="O372" s="7"/>
      <c r="P372" s="7"/>
    </row>
    <row r="373" spans="1:16" ht="16.149999999999999" customHeight="1" thickBot="1">
      <c r="A373" s="7"/>
      <c r="B373" s="7"/>
      <c r="C373" s="7"/>
      <c r="D373" s="7"/>
      <c r="O373" s="7"/>
      <c r="P373" s="7"/>
    </row>
    <row r="374" spans="1:16" ht="16.149999999999999" customHeight="1" thickBot="1">
      <c r="A374" s="7"/>
      <c r="B374" s="7"/>
      <c r="C374" s="7"/>
      <c r="D374" s="7"/>
      <c r="O374" s="7"/>
      <c r="P374" s="7"/>
    </row>
    <row r="375" spans="1:16" ht="16.149999999999999" customHeight="1" thickBot="1">
      <c r="A375" s="7"/>
      <c r="B375" s="7"/>
      <c r="C375" s="7"/>
      <c r="D375" s="7"/>
      <c r="O375" s="7"/>
      <c r="P375" s="7"/>
    </row>
    <row r="376" spans="1:16" ht="16.149999999999999" customHeight="1" thickBot="1">
      <c r="A376" s="7"/>
      <c r="B376" s="7"/>
      <c r="C376" s="7"/>
      <c r="D376" s="7"/>
      <c r="O376" s="7"/>
      <c r="P376" s="7"/>
    </row>
    <row r="377" spans="1:16" ht="16.149999999999999" customHeight="1" thickBot="1">
      <c r="A377" s="7"/>
      <c r="B377" s="7"/>
      <c r="C377" s="7"/>
      <c r="D377" s="7"/>
      <c r="O377" s="7"/>
      <c r="P377" s="7"/>
    </row>
    <row r="378" spans="1:16" ht="16.149999999999999" customHeight="1" thickBot="1">
      <c r="A378" s="7"/>
      <c r="B378" s="7"/>
      <c r="C378" s="7"/>
      <c r="D378" s="7"/>
      <c r="O378" s="7"/>
      <c r="P378" s="7"/>
    </row>
    <row r="379" spans="1:16" ht="16.149999999999999" customHeight="1" thickBot="1">
      <c r="A379" s="7"/>
      <c r="B379" s="7"/>
      <c r="C379" s="7"/>
      <c r="D379" s="7"/>
      <c r="O379" s="7"/>
      <c r="P379" s="7"/>
    </row>
    <row r="380" spans="1:16" ht="16.149999999999999" customHeight="1" thickBot="1">
      <c r="A380" s="7"/>
      <c r="B380" s="7"/>
      <c r="C380" s="7"/>
      <c r="D380" s="7"/>
      <c r="O380" s="7"/>
      <c r="P380" s="7"/>
    </row>
    <row r="381" spans="1:16" ht="16.149999999999999" customHeight="1" thickBot="1">
      <c r="A381" s="7"/>
      <c r="B381" s="7"/>
      <c r="C381" s="7"/>
      <c r="D381" s="7"/>
      <c r="O381" s="7"/>
      <c r="P381" s="7"/>
    </row>
    <row r="382" spans="1:16" ht="16.149999999999999" customHeight="1" thickBot="1">
      <c r="A382" s="7"/>
      <c r="B382" s="7"/>
      <c r="C382" s="7"/>
      <c r="D382" s="7"/>
      <c r="O382" s="7"/>
      <c r="P382" s="7"/>
    </row>
    <row r="383" spans="1:16" ht="16.149999999999999" customHeight="1" thickBot="1">
      <c r="A383" s="7"/>
      <c r="B383" s="7"/>
      <c r="C383" s="7"/>
      <c r="D383" s="7"/>
      <c r="O383" s="7"/>
      <c r="P383" s="7"/>
    </row>
    <row r="384" spans="1:16" ht="16.149999999999999" customHeight="1" thickBot="1">
      <c r="A384" s="7"/>
      <c r="B384" s="7"/>
      <c r="C384" s="7"/>
      <c r="D384" s="7"/>
      <c r="O384" s="7"/>
      <c r="P384" s="7"/>
    </row>
    <row r="385" spans="1:16" ht="16.149999999999999" customHeight="1" thickBot="1">
      <c r="A385" s="7"/>
      <c r="B385" s="7"/>
      <c r="C385" s="7"/>
      <c r="D385" s="7"/>
      <c r="O385" s="7"/>
      <c r="P385" s="7"/>
    </row>
    <row r="386" spans="1:16" ht="16.149999999999999" customHeight="1" thickBot="1">
      <c r="A386" s="7"/>
      <c r="B386" s="7"/>
      <c r="C386" s="7"/>
      <c r="D386" s="7"/>
      <c r="O386" s="7"/>
      <c r="P386" s="7"/>
    </row>
    <row r="387" spans="1:16" ht="16.149999999999999" customHeight="1" thickBot="1">
      <c r="A387" s="7"/>
      <c r="B387" s="7"/>
      <c r="C387" s="7"/>
      <c r="D387" s="7"/>
      <c r="O387" s="7"/>
      <c r="P387" s="7"/>
    </row>
    <row r="388" spans="1:16" ht="16.149999999999999" customHeight="1" thickBot="1">
      <c r="A388" s="7"/>
      <c r="B388" s="7"/>
      <c r="C388" s="7"/>
      <c r="D388" s="7"/>
      <c r="O388" s="7"/>
      <c r="P388" s="7"/>
    </row>
    <row r="389" spans="1:16" ht="16.149999999999999" customHeight="1" thickBot="1">
      <c r="A389" s="7"/>
      <c r="B389" s="7"/>
      <c r="C389" s="7"/>
      <c r="D389" s="7"/>
      <c r="O389" s="7"/>
      <c r="P389" s="7"/>
    </row>
    <row r="390" spans="1:16" ht="16.149999999999999" customHeight="1" thickBot="1">
      <c r="A390" s="7"/>
      <c r="B390" s="7"/>
      <c r="C390" s="7"/>
      <c r="D390" s="7"/>
      <c r="O390" s="7"/>
      <c r="P390" s="7"/>
    </row>
    <row r="391" spans="1:16" ht="16.149999999999999" customHeight="1" thickBot="1">
      <c r="A391" s="7"/>
      <c r="B391" s="7"/>
      <c r="C391" s="7"/>
      <c r="D391" s="7"/>
      <c r="O391" s="7"/>
      <c r="P391" s="7"/>
    </row>
    <row r="392" spans="1:16" ht="16.149999999999999" customHeight="1" thickBot="1">
      <c r="A392" s="7"/>
      <c r="B392" s="7"/>
      <c r="C392" s="7"/>
      <c r="D392" s="7"/>
      <c r="O392" s="7"/>
      <c r="P392" s="7"/>
    </row>
    <row r="393" spans="1:16" ht="16.149999999999999" customHeight="1" thickBot="1">
      <c r="A393" s="7"/>
      <c r="B393" s="7"/>
      <c r="C393" s="7"/>
      <c r="D393" s="7"/>
      <c r="O393" s="7"/>
      <c r="P393" s="7"/>
    </row>
    <row r="394" spans="1:16" ht="16.149999999999999" customHeight="1" thickBot="1">
      <c r="A394" s="7"/>
      <c r="B394" s="7"/>
      <c r="C394" s="7"/>
      <c r="D394" s="7"/>
      <c r="O394" s="7"/>
      <c r="P394" s="7"/>
    </row>
    <row r="395" spans="1:16" ht="16.149999999999999" customHeight="1" thickBot="1">
      <c r="A395" s="7"/>
      <c r="B395" s="7"/>
      <c r="C395" s="7"/>
      <c r="D395" s="7"/>
      <c r="O395" s="7"/>
      <c r="P395" s="7"/>
    </row>
    <row r="396" spans="1:16" ht="16.149999999999999" customHeight="1" thickBot="1">
      <c r="A396" s="7"/>
      <c r="B396" s="7"/>
      <c r="C396" s="7"/>
      <c r="D396" s="7"/>
      <c r="O396" s="7"/>
      <c r="P396" s="7"/>
    </row>
    <row r="397" spans="1:16" ht="16.149999999999999" customHeight="1" thickBot="1">
      <c r="A397" s="7"/>
      <c r="B397" s="7"/>
      <c r="C397" s="7"/>
      <c r="D397" s="7"/>
      <c r="O397" s="7"/>
      <c r="P397" s="7"/>
    </row>
    <row r="398" spans="1:16" ht="16.149999999999999" customHeight="1" thickBot="1">
      <c r="A398" s="7"/>
      <c r="B398" s="7"/>
      <c r="C398" s="7"/>
      <c r="D398" s="7"/>
      <c r="O398" s="7"/>
      <c r="P398" s="7"/>
    </row>
    <row r="399" spans="1:16" ht="16.149999999999999" customHeight="1" thickBot="1">
      <c r="A399" s="7"/>
      <c r="B399" s="7"/>
      <c r="C399" s="7"/>
      <c r="D399" s="7"/>
      <c r="O399" s="7"/>
      <c r="P399" s="7"/>
    </row>
    <row r="400" spans="1:16" ht="16.149999999999999" customHeight="1" thickBot="1">
      <c r="A400" s="7"/>
      <c r="B400" s="7"/>
      <c r="C400" s="7"/>
      <c r="D400" s="7"/>
      <c r="O400" s="7"/>
      <c r="P400" s="7"/>
    </row>
    <row r="401" spans="1:16" ht="16.149999999999999" customHeight="1" thickBot="1">
      <c r="A401" s="7"/>
      <c r="B401" s="7"/>
      <c r="C401" s="7"/>
      <c r="D401" s="7"/>
      <c r="O401" s="7"/>
      <c r="P401" s="7"/>
    </row>
    <row r="402" spans="1:16" ht="16.149999999999999" customHeight="1" thickBot="1">
      <c r="A402" s="7"/>
      <c r="B402" s="7"/>
      <c r="C402" s="7"/>
      <c r="D402" s="7"/>
      <c r="O402" s="7"/>
      <c r="P402" s="7"/>
    </row>
    <row r="403" spans="1:16" ht="16.149999999999999" customHeight="1" thickBot="1">
      <c r="A403" s="7"/>
      <c r="B403" s="7"/>
      <c r="C403" s="7"/>
      <c r="D403" s="7"/>
      <c r="O403" s="7"/>
      <c r="P403" s="7"/>
    </row>
    <row r="404" spans="1:16" ht="16.149999999999999" customHeight="1" thickBot="1">
      <c r="A404" s="7"/>
      <c r="B404" s="7"/>
      <c r="C404" s="7"/>
      <c r="D404" s="7"/>
      <c r="O404" s="7"/>
      <c r="P404" s="7"/>
    </row>
    <row r="405" spans="1:16" ht="16.149999999999999" customHeight="1" thickBot="1">
      <c r="A405" s="7"/>
      <c r="B405" s="7"/>
      <c r="C405" s="7"/>
      <c r="D405" s="7"/>
      <c r="O405" s="7"/>
      <c r="P405" s="7"/>
    </row>
    <row r="406" spans="1:16" ht="16.149999999999999" customHeight="1" thickBot="1">
      <c r="A406" s="7"/>
      <c r="B406" s="7"/>
      <c r="C406" s="7"/>
      <c r="D406" s="7"/>
      <c r="O406" s="7"/>
      <c r="P406" s="7"/>
    </row>
    <row r="407" spans="1:16" ht="16.149999999999999" customHeight="1" thickBot="1">
      <c r="A407" s="7"/>
      <c r="B407" s="7"/>
      <c r="C407" s="7"/>
      <c r="D407" s="7"/>
      <c r="O407" s="7"/>
      <c r="P407" s="7"/>
    </row>
    <row r="408" spans="1:16" ht="16.149999999999999" customHeight="1" thickBot="1">
      <c r="A408" s="7"/>
      <c r="B408" s="7"/>
      <c r="C408" s="7"/>
      <c r="D408" s="7"/>
      <c r="O408" s="7"/>
      <c r="P408" s="7"/>
    </row>
    <row r="409" spans="1:16" ht="16.149999999999999" customHeight="1" thickBot="1">
      <c r="A409" s="7"/>
      <c r="B409" s="7"/>
      <c r="C409" s="7"/>
      <c r="D409" s="7"/>
      <c r="O409" s="7"/>
      <c r="P409" s="7"/>
    </row>
    <row r="410" spans="1:16" ht="16.149999999999999" customHeight="1" thickBot="1">
      <c r="A410" s="7"/>
      <c r="B410" s="7"/>
      <c r="C410" s="7"/>
      <c r="D410" s="7"/>
      <c r="O410" s="7"/>
      <c r="P410" s="7"/>
    </row>
    <row r="411" spans="1:16" ht="16.149999999999999" customHeight="1" thickBot="1">
      <c r="A411" s="7"/>
      <c r="B411" s="7"/>
      <c r="C411" s="7"/>
      <c r="D411" s="7"/>
      <c r="O411" s="7"/>
      <c r="P411" s="7"/>
    </row>
    <row r="412" spans="1:16" ht="16.149999999999999" customHeight="1" thickBot="1">
      <c r="A412" s="7"/>
      <c r="B412" s="7"/>
      <c r="C412" s="7"/>
      <c r="D412" s="7"/>
      <c r="O412" s="7"/>
      <c r="P412" s="7"/>
    </row>
    <row r="413" spans="1:16" ht="16.149999999999999" customHeight="1" thickBot="1">
      <c r="A413" s="7"/>
      <c r="B413" s="7"/>
      <c r="C413" s="7"/>
      <c r="D413" s="7"/>
      <c r="O413" s="7"/>
      <c r="P413" s="7"/>
    </row>
    <row r="414" spans="1:16" ht="16.149999999999999" customHeight="1" thickBot="1">
      <c r="A414" s="7"/>
      <c r="B414" s="7"/>
      <c r="C414" s="7"/>
      <c r="D414" s="7"/>
      <c r="O414" s="7"/>
      <c r="P414" s="7"/>
    </row>
    <row r="415" spans="1:16" ht="16.149999999999999" customHeight="1" thickBot="1">
      <c r="A415" s="7"/>
      <c r="B415" s="7"/>
      <c r="C415" s="7"/>
      <c r="D415" s="7"/>
      <c r="O415" s="7"/>
      <c r="P415" s="7"/>
    </row>
    <row r="416" spans="1:16" ht="16.149999999999999" customHeight="1" thickBot="1">
      <c r="A416" s="7"/>
      <c r="B416" s="7"/>
      <c r="C416" s="7"/>
      <c r="D416" s="7"/>
      <c r="O416" s="7"/>
      <c r="P416" s="7"/>
    </row>
    <row r="417" spans="1:16" ht="16.149999999999999" customHeight="1" thickBot="1">
      <c r="A417" s="7"/>
      <c r="B417" s="7"/>
      <c r="C417" s="7"/>
      <c r="D417" s="7"/>
      <c r="O417" s="7"/>
      <c r="P417" s="7"/>
    </row>
    <row r="418" spans="1:16" ht="16.149999999999999" customHeight="1" thickBot="1">
      <c r="A418" s="7"/>
      <c r="B418" s="7"/>
      <c r="C418" s="7"/>
      <c r="D418" s="7"/>
      <c r="O418" s="7"/>
      <c r="P418" s="7"/>
    </row>
    <row r="419" spans="1:16" ht="16.149999999999999" customHeight="1" thickBot="1">
      <c r="A419" s="7"/>
      <c r="B419" s="7"/>
      <c r="C419" s="7"/>
      <c r="D419" s="7"/>
      <c r="O419" s="7"/>
      <c r="P419" s="7"/>
    </row>
    <row r="420" spans="1:16" ht="16.149999999999999" customHeight="1" thickBot="1">
      <c r="A420" s="7"/>
      <c r="B420" s="7"/>
      <c r="C420" s="7"/>
      <c r="D420" s="7"/>
      <c r="O420" s="7"/>
      <c r="P420" s="7"/>
    </row>
    <row r="421" spans="1:16" ht="16.149999999999999" customHeight="1" thickBot="1">
      <c r="A421" s="7"/>
      <c r="B421" s="7"/>
      <c r="C421" s="7"/>
      <c r="D421" s="7"/>
      <c r="O421" s="7"/>
      <c r="P421" s="7"/>
    </row>
    <row r="422" spans="1:16" ht="16.149999999999999" customHeight="1" thickBot="1">
      <c r="A422" s="7"/>
      <c r="B422" s="7"/>
      <c r="C422" s="7"/>
      <c r="D422" s="7"/>
      <c r="O422" s="7"/>
      <c r="P422" s="7"/>
    </row>
    <row r="423" spans="1:16" ht="16.149999999999999" customHeight="1" thickBot="1">
      <c r="A423" s="7"/>
      <c r="B423" s="7"/>
      <c r="C423" s="7"/>
      <c r="D423" s="7"/>
      <c r="O423" s="7"/>
      <c r="P423" s="7"/>
    </row>
    <row r="424" spans="1:16" ht="16.149999999999999" customHeight="1" thickBot="1">
      <c r="A424" s="7"/>
      <c r="B424" s="7"/>
      <c r="C424" s="7"/>
      <c r="D424" s="7"/>
      <c r="O424" s="7"/>
      <c r="P424" s="7"/>
    </row>
    <row r="425" spans="1:16" ht="16.149999999999999" customHeight="1" thickBot="1">
      <c r="A425" s="7"/>
      <c r="B425" s="7"/>
      <c r="C425" s="7"/>
      <c r="D425" s="7"/>
      <c r="O425" s="7"/>
      <c r="P425" s="7"/>
    </row>
    <row r="426" spans="1:16" ht="16.149999999999999" customHeight="1" thickBot="1">
      <c r="A426" s="7"/>
      <c r="B426" s="7"/>
      <c r="C426" s="7"/>
      <c r="D426" s="7"/>
      <c r="O426" s="7"/>
      <c r="P426" s="7"/>
    </row>
    <row r="427" spans="1:16" ht="16.149999999999999" customHeight="1" thickBot="1">
      <c r="A427" s="7"/>
      <c r="B427" s="7"/>
      <c r="C427" s="7"/>
      <c r="D427" s="7"/>
      <c r="O427" s="7"/>
      <c r="P427" s="7"/>
    </row>
    <row r="428" spans="1:16" ht="16.149999999999999" customHeight="1" thickBot="1">
      <c r="A428" s="7"/>
      <c r="B428" s="7"/>
      <c r="C428" s="7"/>
      <c r="D428" s="7"/>
      <c r="O428" s="7"/>
      <c r="P428" s="7"/>
    </row>
    <row r="429" spans="1:16" ht="16.149999999999999" customHeight="1" thickBot="1">
      <c r="A429" s="7"/>
      <c r="B429" s="7"/>
      <c r="C429" s="7"/>
      <c r="D429" s="7"/>
      <c r="O429" s="7"/>
      <c r="P429" s="7"/>
    </row>
    <row r="430" spans="1:16" ht="16.149999999999999" customHeight="1" thickBot="1">
      <c r="A430" s="7"/>
      <c r="B430" s="7"/>
      <c r="C430" s="7"/>
      <c r="D430" s="7"/>
      <c r="O430" s="7"/>
      <c r="P430" s="7"/>
    </row>
    <row r="431" spans="1:16" ht="16.149999999999999" customHeight="1" thickBot="1">
      <c r="A431" s="7"/>
      <c r="B431" s="7"/>
      <c r="C431" s="7"/>
      <c r="D431" s="7"/>
      <c r="O431" s="7"/>
      <c r="P431" s="7"/>
    </row>
    <row r="432" spans="1:16" ht="16.149999999999999" customHeight="1" thickBot="1">
      <c r="A432" s="7"/>
      <c r="B432" s="7"/>
      <c r="C432" s="7"/>
      <c r="D432" s="7"/>
      <c r="O432" s="7"/>
      <c r="P432" s="7"/>
    </row>
    <row r="433" spans="1:16" ht="16.149999999999999" customHeight="1" thickBot="1">
      <c r="A433" s="7"/>
      <c r="B433" s="7"/>
      <c r="C433" s="7"/>
      <c r="D433" s="7"/>
      <c r="O433" s="7"/>
      <c r="P433" s="7"/>
    </row>
    <row r="434" spans="1:16" ht="16.149999999999999" customHeight="1" thickBot="1">
      <c r="A434" s="7"/>
      <c r="B434" s="7"/>
      <c r="C434" s="7"/>
      <c r="D434" s="7"/>
      <c r="O434" s="7"/>
      <c r="P434" s="7"/>
    </row>
    <row r="435" spans="1:16" ht="16.149999999999999" customHeight="1" thickBot="1">
      <c r="A435" s="7"/>
      <c r="B435" s="7"/>
      <c r="C435" s="7"/>
      <c r="D435" s="7"/>
      <c r="O435" s="7"/>
      <c r="P435" s="7"/>
    </row>
    <row r="436" spans="1:16" ht="16.149999999999999" customHeight="1" thickBot="1">
      <c r="A436" s="7"/>
      <c r="B436" s="7"/>
      <c r="C436" s="7"/>
      <c r="D436" s="7"/>
      <c r="O436" s="7"/>
      <c r="P436" s="7"/>
    </row>
    <row r="437" spans="1:16" ht="16.149999999999999" customHeight="1" thickBot="1">
      <c r="A437" s="7"/>
      <c r="B437" s="7"/>
      <c r="C437" s="7"/>
      <c r="D437" s="7"/>
      <c r="O437" s="7"/>
      <c r="P437" s="7"/>
    </row>
    <row r="438" spans="1:16" ht="16.149999999999999" customHeight="1" thickBot="1">
      <c r="A438" s="7"/>
      <c r="B438" s="7"/>
      <c r="C438" s="7"/>
      <c r="D438" s="7"/>
      <c r="O438" s="7"/>
      <c r="P438" s="7"/>
    </row>
    <row r="439" spans="1:16" ht="16.149999999999999" customHeight="1" thickBot="1">
      <c r="A439" s="7"/>
      <c r="B439" s="7"/>
      <c r="C439" s="7"/>
      <c r="D439" s="7"/>
      <c r="O439" s="7"/>
      <c r="P439" s="7"/>
    </row>
    <row r="440" spans="1:16" ht="16.149999999999999" customHeight="1" thickBot="1">
      <c r="A440" s="7"/>
      <c r="B440" s="7"/>
      <c r="C440" s="7"/>
      <c r="D440" s="7"/>
      <c r="O440" s="7"/>
      <c r="P440" s="7"/>
    </row>
    <row r="441" spans="1:16" ht="16.149999999999999" customHeight="1" thickBot="1">
      <c r="A441" s="7"/>
      <c r="B441" s="7"/>
      <c r="C441" s="7"/>
      <c r="D441" s="7"/>
      <c r="O441" s="7"/>
      <c r="P441" s="7"/>
    </row>
    <row r="442" spans="1:16" ht="16.149999999999999" customHeight="1" thickBot="1">
      <c r="A442" s="7"/>
      <c r="B442" s="7"/>
      <c r="C442" s="7"/>
      <c r="D442" s="7"/>
      <c r="O442" s="7"/>
      <c r="P442" s="7"/>
    </row>
    <row r="443" spans="1:16" ht="16.149999999999999" customHeight="1" thickBot="1">
      <c r="A443" s="7"/>
      <c r="B443" s="7"/>
      <c r="C443" s="7"/>
      <c r="D443" s="7"/>
      <c r="O443" s="7"/>
      <c r="P443" s="7"/>
    </row>
    <row r="444" spans="1:16" ht="16.149999999999999" customHeight="1" thickBot="1">
      <c r="A444" s="7"/>
      <c r="B444" s="7"/>
      <c r="C444" s="7"/>
      <c r="D444" s="7"/>
      <c r="O444" s="7"/>
      <c r="P444" s="7"/>
    </row>
    <row r="445" spans="1:16" ht="16.149999999999999" customHeight="1" thickBot="1">
      <c r="A445" s="7"/>
      <c r="B445" s="7"/>
      <c r="C445" s="7"/>
      <c r="D445" s="7"/>
      <c r="O445" s="7"/>
      <c r="P445" s="7"/>
    </row>
    <row r="446" spans="1:16" ht="16.149999999999999" customHeight="1" thickBot="1">
      <c r="A446" s="7"/>
      <c r="B446" s="7"/>
      <c r="C446" s="7"/>
      <c r="D446" s="7"/>
      <c r="O446" s="7"/>
      <c r="P446" s="7"/>
    </row>
    <row r="447" spans="1:16" ht="16.149999999999999" customHeight="1" thickBot="1">
      <c r="A447" s="7"/>
      <c r="B447" s="7"/>
      <c r="C447" s="7"/>
      <c r="D447" s="7"/>
      <c r="O447" s="7"/>
      <c r="P447" s="7"/>
    </row>
    <row r="448" spans="1:16" ht="16.149999999999999" customHeight="1" thickBot="1">
      <c r="A448" s="7"/>
      <c r="B448" s="7"/>
      <c r="C448" s="7"/>
      <c r="D448" s="7"/>
      <c r="O448" s="7"/>
      <c r="P448" s="7"/>
    </row>
    <row r="449" spans="1:16" ht="16.149999999999999" customHeight="1" thickBot="1">
      <c r="A449" s="7"/>
      <c r="B449" s="7"/>
      <c r="C449" s="7"/>
      <c r="D449" s="7"/>
      <c r="O449" s="7"/>
      <c r="P449" s="7"/>
    </row>
    <row r="450" spans="1:16" ht="16.149999999999999" customHeight="1" thickBot="1">
      <c r="A450" s="7"/>
      <c r="B450" s="7"/>
      <c r="C450" s="7"/>
      <c r="D450" s="7"/>
      <c r="O450" s="7"/>
      <c r="P450" s="7"/>
    </row>
    <row r="451" spans="1:16" ht="16.149999999999999" customHeight="1" thickBot="1">
      <c r="A451" s="7"/>
      <c r="B451" s="7"/>
      <c r="C451" s="7"/>
      <c r="D451" s="7"/>
      <c r="O451" s="7"/>
      <c r="P451" s="7"/>
    </row>
    <row r="452" spans="1:16" ht="16.149999999999999" customHeight="1" thickBot="1">
      <c r="A452" s="7"/>
      <c r="B452" s="7"/>
      <c r="C452" s="7"/>
      <c r="D452" s="7"/>
      <c r="O452" s="7"/>
      <c r="P452" s="7"/>
    </row>
    <row r="453" spans="1:16" ht="16.149999999999999" customHeight="1" thickBot="1">
      <c r="A453" s="7"/>
      <c r="B453" s="7"/>
      <c r="C453" s="7"/>
      <c r="D453" s="7"/>
      <c r="O453" s="7"/>
      <c r="P453" s="7"/>
    </row>
    <row r="454" spans="1:16" ht="16.149999999999999" customHeight="1" thickBot="1">
      <c r="A454" s="7"/>
      <c r="B454" s="7"/>
      <c r="C454" s="7"/>
      <c r="D454" s="7"/>
      <c r="O454" s="7"/>
      <c r="P454" s="7"/>
    </row>
    <row r="455" spans="1:16" ht="16.149999999999999" customHeight="1" thickBot="1">
      <c r="A455" s="7"/>
      <c r="B455" s="7"/>
      <c r="C455" s="7"/>
      <c r="D455" s="7"/>
      <c r="O455" s="7"/>
      <c r="P455" s="7"/>
    </row>
    <row r="456" spans="1:16" ht="16.149999999999999" customHeight="1" thickBot="1">
      <c r="A456" s="7"/>
      <c r="B456" s="7"/>
      <c r="C456" s="7"/>
      <c r="D456" s="7"/>
      <c r="O456" s="7"/>
      <c r="P456" s="7"/>
    </row>
    <row r="457" spans="1:16" ht="16.149999999999999" customHeight="1" thickBot="1">
      <c r="A457" s="7"/>
      <c r="B457" s="7"/>
      <c r="C457" s="7"/>
      <c r="D457" s="7"/>
      <c r="O457" s="7"/>
      <c r="P457" s="7"/>
    </row>
    <row r="458" spans="1:16" ht="16.149999999999999" customHeight="1" thickBot="1">
      <c r="A458" s="7"/>
      <c r="B458" s="7"/>
      <c r="C458" s="7"/>
      <c r="D458" s="7"/>
      <c r="O458" s="7"/>
      <c r="P458" s="7"/>
    </row>
    <row r="459" spans="1:16" ht="16.149999999999999" customHeight="1" thickBot="1">
      <c r="A459" s="7"/>
      <c r="B459" s="7"/>
      <c r="C459" s="7"/>
      <c r="D459" s="7"/>
      <c r="O459" s="7"/>
      <c r="P459" s="7"/>
    </row>
    <row r="460" spans="1:16" ht="16.149999999999999" customHeight="1" thickBot="1">
      <c r="A460" s="7"/>
      <c r="B460" s="7"/>
      <c r="C460" s="7"/>
      <c r="D460" s="7"/>
      <c r="O460" s="7"/>
      <c r="P460" s="7"/>
    </row>
    <row r="461" spans="1:16" ht="16.149999999999999" customHeight="1" thickBot="1">
      <c r="A461" s="7"/>
      <c r="B461" s="7"/>
      <c r="C461" s="7"/>
      <c r="D461" s="7"/>
      <c r="O461" s="7"/>
      <c r="P461" s="7"/>
    </row>
    <row r="462" spans="1:16" ht="16.149999999999999" customHeight="1" thickBot="1">
      <c r="A462" s="7"/>
      <c r="B462" s="7"/>
      <c r="C462" s="7"/>
      <c r="D462" s="7"/>
      <c r="O462" s="7"/>
      <c r="P462" s="7"/>
    </row>
    <row r="463" spans="1:16" ht="16.149999999999999" customHeight="1" thickBot="1">
      <c r="A463" s="7"/>
      <c r="B463" s="7"/>
      <c r="C463" s="7"/>
      <c r="D463" s="7"/>
      <c r="O463" s="7"/>
      <c r="P463" s="7"/>
    </row>
    <row r="464" spans="1:16" ht="16.149999999999999" customHeight="1" thickBot="1">
      <c r="A464" s="7"/>
      <c r="B464" s="7"/>
      <c r="C464" s="7"/>
      <c r="D464" s="7"/>
      <c r="O464" s="7"/>
      <c r="P464" s="7"/>
    </row>
    <row r="465" spans="1:16" ht="16.149999999999999" customHeight="1" thickBot="1">
      <c r="A465" s="7"/>
      <c r="B465" s="7"/>
      <c r="C465" s="7"/>
      <c r="D465" s="7"/>
      <c r="O465" s="7"/>
      <c r="P465" s="7"/>
    </row>
    <row r="466" spans="1:16" ht="16.149999999999999" customHeight="1" thickBot="1">
      <c r="A466" s="7"/>
      <c r="B466" s="7"/>
      <c r="C466" s="7"/>
      <c r="D466" s="7"/>
      <c r="O466" s="7"/>
      <c r="P466" s="7"/>
    </row>
    <row r="467" spans="1:16" ht="16.149999999999999" customHeight="1" thickBot="1">
      <c r="A467" s="7"/>
      <c r="B467" s="7"/>
      <c r="C467" s="7"/>
      <c r="D467" s="7"/>
      <c r="O467" s="7"/>
      <c r="P467" s="7"/>
    </row>
    <row r="468" spans="1:16" ht="16.149999999999999" customHeight="1" thickBot="1">
      <c r="A468" s="7"/>
      <c r="B468" s="7"/>
      <c r="C468" s="7"/>
      <c r="D468" s="7"/>
      <c r="O468" s="7"/>
      <c r="P468" s="7"/>
    </row>
    <row r="469" spans="1:16" ht="16.149999999999999" customHeight="1" thickBot="1">
      <c r="A469" s="7"/>
      <c r="B469" s="7"/>
      <c r="C469" s="7"/>
      <c r="D469" s="7"/>
      <c r="O469" s="7"/>
      <c r="P469" s="7"/>
    </row>
    <row r="470" spans="1:16" ht="16.149999999999999" customHeight="1" thickBot="1">
      <c r="A470" s="7"/>
      <c r="B470" s="7"/>
      <c r="C470" s="7"/>
      <c r="D470" s="7"/>
      <c r="O470" s="7"/>
      <c r="P470" s="7"/>
    </row>
    <row r="471" spans="1:16" ht="16.149999999999999" customHeight="1" thickBot="1">
      <c r="A471" s="7"/>
      <c r="B471" s="7"/>
      <c r="C471" s="7"/>
      <c r="D471" s="7"/>
      <c r="O471" s="7"/>
      <c r="P471" s="7"/>
    </row>
    <row r="472" spans="1:16" ht="16.149999999999999" customHeight="1" thickBot="1">
      <c r="A472" s="7"/>
      <c r="B472" s="7"/>
      <c r="C472" s="7"/>
      <c r="D472" s="7"/>
      <c r="O472" s="7"/>
      <c r="P472" s="7"/>
    </row>
    <row r="473" spans="1:16" ht="16.149999999999999" customHeight="1" thickBot="1">
      <c r="A473" s="7"/>
      <c r="B473" s="7"/>
      <c r="C473" s="7"/>
      <c r="D473" s="7"/>
      <c r="O473" s="7"/>
      <c r="P473" s="7"/>
    </row>
    <row r="474" spans="1:16" ht="16.149999999999999" customHeight="1" thickBot="1">
      <c r="A474" s="7"/>
      <c r="B474" s="7"/>
      <c r="C474" s="7"/>
      <c r="D474" s="7"/>
      <c r="O474" s="7"/>
      <c r="P474" s="7"/>
    </row>
    <row r="475" spans="1:16" ht="16.149999999999999" customHeight="1" thickBot="1">
      <c r="A475" s="7"/>
      <c r="B475" s="7"/>
      <c r="C475" s="7"/>
      <c r="D475" s="7"/>
      <c r="O475" s="7"/>
      <c r="P475" s="7"/>
    </row>
    <row r="476" spans="1:16" ht="16.149999999999999" customHeight="1" thickBot="1">
      <c r="A476" s="7"/>
      <c r="B476" s="7"/>
      <c r="C476" s="7"/>
      <c r="D476" s="7"/>
      <c r="O476" s="7"/>
      <c r="P476" s="7"/>
    </row>
    <row r="477" spans="1:16" ht="16.149999999999999" customHeight="1" thickBot="1">
      <c r="A477" s="7"/>
      <c r="B477" s="7"/>
      <c r="C477" s="7"/>
      <c r="D477" s="7"/>
      <c r="O477" s="7"/>
      <c r="P477" s="7"/>
    </row>
    <row r="478" spans="1:16" ht="16.149999999999999" customHeight="1" thickBot="1">
      <c r="A478" s="7"/>
      <c r="B478" s="7"/>
      <c r="C478" s="7"/>
      <c r="D478" s="7"/>
      <c r="O478" s="7"/>
      <c r="P478" s="7"/>
    </row>
    <row r="479" spans="1:16" ht="16.149999999999999" customHeight="1" thickBot="1">
      <c r="A479" s="7"/>
      <c r="B479" s="7"/>
      <c r="C479" s="7"/>
      <c r="D479" s="7"/>
      <c r="O479" s="7"/>
      <c r="P479" s="7"/>
    </row>
    <row r="480" spans="1:16" ht="16.149999999999999" customHeight="1" thickBot="1">
      <c r="A480" s="7"/>
      <c r="B480" s="7"/>
      <c r="C480" s="7"/>
      <c r="D480" s="7"/>
      <c r="O480" s="7"/>
      <c r="P480" s="7"/>
    </row>
    <row r="481" spans="1:16" ht="16.149999999999999" customHeight="1" thickBot="1">
      <c r="A481" s="7"/>
      <c r="B481" s="7"/>
      <c r="C481" s="7"/>
      <c r="D481" s="7"/>
      <c r="O481" s="7"/>
      <c r="P481" s="7"/>
    </row>
    <row r="482" spans="1:16" ht="16.149999999999999" customHeight="1" thickBot="1">
      <c r="A482" s="7"/>
      <c r="B482" s="7"/>
      <c r="C482" s="7"/>
      <c r="D482" s="7"/>
      <c r="O482" s="7"/>
      <c r="P482" s="7"/>
    </row>
    <row r="483" spans="1:16" ht="16.149999999999999" customHeight="1" thickBot="1">
      <c r="A483" s="7"/>
      <c r="B483" s="7"/>
      <c r="C483" s="7"/>
      <c r="D483" s="7"/>
      <c r="O483" s="7"/>
      <c r="P483" s="7"/>
    </row>
    <row r="484" spans="1:16" ht="16.149999999999999" customHeight="1" thickBot="1">
      <c r="A484" s="7"/>
      <c r="B484" s="7"/>
      <c r="C484" s="7"/>
      <c r="D484" s="7"/>
      <c r="O484" s="7"/>
      <c r="P484" s="7"/>
    </row>
    <row r="485" spans="1:16" ht="16.149999999999999" customHeight="1" thickBot="1">
      <c r="A485" s="7"/>
      <c r="B485" s="7"/>
      <c r="C485" s="7"/>
      <c r="D485" s="7"/>
      <c r="O485" s="7"/>
      <c r="P485" s="7"/>
    </row>
    <row r="486" spans="1:16" ht="16.149999999999999" customHeight="1" thickBot="1">
      <c r="A486" s="7"/>
      <c r="B486" s="7"/>
      <c r="C486" s="7"/>
      <c r="D486" s="7"/>
      <c r="O486" s="7"/>
      <c r="P486" s="7"/>
    </row>
    <row r="487" spans="1:16" ht="16.149999999999999" customHeight="1" thickBot="1">
      <c r="A487" s="7"/>
      <c r="B487" s="7"/>
      <c r="C487" s="7"/>
      <c r="D487" s="7"/>
      <c r="O487" s="7"/>
      <c r="P487" s="7"/>
    </row>
    <row r="488" spans="1:16" ht="16.149999999999999" customHeight="1" thickBot="1">
      <c r="A488" s="7"/>
      <c r="B488" s="7"/>
      <c r="C488" s="7"/>
      <c r="D488" s="7"/>
      <c r="O488" s="7"/>
      <c r="P488" s="7"/>
    </row>
    <row r="489" spans="1:16" ht="16.149999999999999" customHeight="1" thickBot="1">
      <c r="A489" s="7"/>
      <c r="B489" s="7"/>
      <c r="C489" s="7"/>
      <c r="D489" s="7"/>
      <c r="O489" s="7"/>
      <c r="P489" s="7"/>
    </row>
    <row r="490" spans="1:16" ht="16.149999999999999" customHeight="1" thickBot="1">
      <c r="A490" s="7"/>
      <c r="B490" s="7"/>
      <c r="C490" s="7"/>
      <c r="D490" s="7"/>
      <c r="O490" s="7"/>
      <c r="P490" s="7"/>
    </row>
    <row r="491" spans="1:16" ht="16.149999999999999" customHeight="1" thickBot="1">
      <c r="A491" s="7"/>
      <c r="B491" s="7"/>
      <c r="C491" s="7"/>
      <c r="D491" s="7"/>
      <c r="O491" s="7"/>
      <c r="P491" s="7"/>
    </row>
    <row r="492" spans="1:16" ht="16.149999999999999" customHeight="1" thickBot="1">
      <c r="A492" s="7"/>
      <c r="B492" s="7"/>
      <c r="C492" s="7"/>
      <c r="D492" s="7"/>
      <c r="O492" s="7"/>
      <c r="P492" s="7"/>
    </row>
    <row r="493" spans="1:16" ht="16.149999999999999" customHeight="1" thickBot="1">
      <c r="A493" s="7"/>
      <c r="B493" s="7"/>
      <c r="C493" s="7"/>
      <c r="D493" s="7"/>
      <c r="O493" s="7"/>
      <c r="P493" s="7"/>
    </row>
    <row r="494" spans="1:16" ht="16.149999999999999" customHeight="1" thickBot="1">
      <c r="A494" s="7"/>
      <c r="B494" s="7"/>
      <c r="C494" s="7"/>
      <c r="D494" s="7"/>
      <c r="O494" s="7"/>
      <c r="P494" s="7"/>
    </row>
    <row r="495" spans="1:16" ht="16.149999999999999" customHeight="1" thickBot="1">
      <c r="A495" s="7"/>
      <c r="B495" s="7"/>
      <c r="C495" s="7"/>
      <c r="D495" s="7"/>
      <c r="O495" s="7"/>
      <c r="P495" s="7"/>
    </row>
    <row r="496" spans="1:16" ht="16.149999999999999" customHeight="1" thickBot="1">
      <c r="A496" s="7"/>
      <c r="B496" s="7"/>
      <c r="C496" s="7"/>
      <c r="D496" s="7"/>
      <c r="O496" s="7"/>
      <c r="P496" s="7"/>
    </row>
    <row r="497" spans="1:16" ht="16.149999999999999" customHeight="1" thickBot="1">
      <c r="A497" s="7"/>
      <c r="B497" s="7"/>
      <c r="C497" s="7"/>
      <c r="D497" s="7"/>
      <c r="O497" s="7"/>
      <c r="P497" s="7"/>
    </row>
    <row r="498" spans="1:16" ht="16.149999999999999" customHeight="1" thickBot="1">
      <c r="A498" s="7"/>
      <c r="B498" s="7"/>
      <c r="C498" s="7"/>
      <c r="D498" s="7"/>
      <c r="O498" s="7"/>
      <c r="P498" s="7"/>
    </row>
    <row r="499" spans="1:16" ht="16.149999999999999" customHeight="1" thickBot="1">
      <c r="A499" s="7"/>
      <c r="B499" s="7"/>
      <c r="C499" s="7"/>
      <c r="D499" s="7"/>
      <c r="O499" s="7"/>
      <c r="P499" s="7"/>
    </row>
    <row r="500" spans="1:16" ht="16.149999999999999" customHeight="1" thickBot="1">
      <c r="A500" s="7"/>
      <c r="B500" s="7"/>
      <c r="C500" s="7"/>
      <c r="D500" s="7"/>
      <c r="O500" s="7"/>
      <c r="P500" s="7"/>
    </row>
    <row r="501" spans="1:16" ht="16.149999999999999" customHeight="1" thickBot="1">
      <c r="A501" s="7"/>
      <c r="B501" s="7"/>
      <c r="C501" s="7"/>
      <c r="D501" s="7"/>
      <c r="O501" s="7"/>
      <c r="P501" s="7"/>
    </row>
    <row r="502" spans="1:16" ht="16.149999999999999" customHeight="1" thickBot="1">
      <c r="A502" s="7"/>
      <c r="B502" s="7"/>
      <c r="C502" s="7"/>
      <c r="D502" s="7"/>
      <c r="O502" s="7"/>
      <c r="P502" s="7"/>
    </row>
    <row r="503" spans="1:16" ht="16.149999999999999" customHeight="1" thickBot="1">
      <c r="A503" s="7"/>
      <c r="B503" s="7"/>
      <c r="C503" s="7"/>
      <c r="D503" s="7"/>
      <c r="O503" s="7"/>
      <c r="P503" s="7"/>
    </row>
    <row r="504" spans="1:16" ht="16.149999999999999" customHeight="1" thickBot="1">
      <c r="A504" s="7"/>
      <c r="B504" s="7"/>
      <c r="C504" s="7"/>
      <c r="D504" s="7"/>
      <c r="O504" s="7"/>
      <c r="P504" s="7"/>
    </row>
    <row r="505" spans="1:16" ht="16.149999999999999" customHeight="1" thickBot="1">
      <c r="A505" s="7"/>
      <c r="B505" s="7"/>
      <c r="C505" s="7"/>
      <c r="D505" s="7"/>
      <c r="O505" s="7"/>
      <c r="P505" s="7"/>
    </row>
    <row r="506" spans="1:16" ht="16.149999999999999" customHeight="1" thickBot="1">
      <c r="A506" s="7"/>
      <c r="B506" s="7"/>
      <c r="C506" s="7"/>
      <c r="D506" s="7"/>
      <c r="O506" s="7"/>
      <c r="P506" s="7"/>
    </row>
    <row r="507" spans="1:16" ht="16.149999999999999" customHeight="1" thickBot="1">
      <c r="A507" s="7"/>
      <c r="B507" s="7"/>
      <c r="C507" s="7"/>
      <c r="D507" s="7"/>
      <c r="O507" s="7"/>
      <c r="P507" s="7"/>
    </row>
    <row r="508" spans="1:16" ht="16.149999999999999" customHeight="1" thickBot="1">
      <c r="A508" s="7"/>
      <c r="B508" s="7"/>
      <c r="C508" s="7"/>
      <c r="D508" s="7"/>
      <c r="O508" s="7"/>
      <c r="P508" s="7"/>
    </row>
    <row r="509" spans="1:16" ht="16.149999999999999" customHeight="1" thickBot="1">
      <c r="A509" s="7"/>
      <c r="B509" s="7"/>
      <c r="C509" s="7"/>
      <c r="D509" s="7"/>
      <c r="O509" s="7"/>
      <c r="P509" s="7"/>
    </row>
    <row r="510" spans="1:16" ht="16.149999999999999" customHeight="1" thickBot="1">
      <c r="A510" s="7"/>
      <c r="B510" s="7"/>
      <c r="C510" s="7"/>
      <c r="D510" s="7"/>
      <c r="O510" s="7"/>
      <c r="P510" s="7"/>
    </row>
    <row r="511" spans="1:16" ht="16.149999999999999" customHeight="1" thickBot="1">
      <c r="A511" s="7"/>
      <c r="B511" s="7"/>
      <c r="C511" s="7"/>
      <c r="D511" s="7"/>
      <c r="O511" s="7"/>
      <c r="P511" s="7"/>
    </row>
    <row r="512" spans="1:16" ht="16.149999999999999" customHeight="1" thickBot="1">
      <c r="A512" s="7"/>
      <c r="B512" s="7"/>
      <c r="C512" s="7"/>
      <c r="D512" s="7"/>
      <c r="O512" s="7"/>
      <c r="P512" s="7"/>
    </row>
    <row r="513" spans="1:16" ht="16.149999999999999" customHeight="1" thickBot="1">
      <c r="A513" s="7"/>
      <c r="B513" s="7"/>
      <c r="C513" s="7"/>
      <c r="D513" s="7"/>
      <c r="O513" s="7"/>
      <c r="P513" s="7"/>
    </row>
    <row r="514" spans="1:16" ht="16.149999999999999" customHeight="1" thickBot="1">
      <c r="A514" s="7"/>
      <c r="B514" s="7"/>
      <c r="C514" s="7"/>
      <c r="D514" s="7"/>
      <c r="O514" s="7"/>
      <c r="P514" s="7"/>
    </row>
    <row r="515" spans="1:16" ht="16.149999999999999" customHeight="1" thickBot="1">
      <c r="A515" s="7"/>
      <c r="B515" s="7"/>
      <c r="C515" s="7"/>
      <c r="D515" s="7"/>
      <c r="O515" s="7"/>
      <c r="P515" s="7"/>
    </row>
    <row r="516" spans="1:16" ht="16.149999999999999" customHeight="1" thickBot="1">
      <c r="A516" s="7"/>
      <c r="B516" s="7"/>
      <c r="C516" s="7"/>
      <c r="D516" s="7"/>
      <c r="O516" s="7"/>
      <c r="P516" s="7"/>
    </row>
    <row r="517" spans="1:16" ht="16.149999999999999" customHeight="1" thickBot="1">
      <c r="A517" s="7"/>
      <c r="B517" s="7"/>
      <c r="C517" s="7"/>
      <c r="D517" s="7"/>
      <c r="O517" s="7"/>
      <c r="P517" s="7"/>
    </row>
    <row r="518" spans="1:16" ht="16.149999999999999" customHeight="1" thickBot="1">
      <c r="A518" s="7"/>
      <c r="B518" s="7"/>
      <c r="C518" s="7"/>
      <c r="D518" s="7"/>
      <c r="O518" s="7"/>
      <c r="P518" s="7"/>
    </row>
    <row r="519" spans="1:16" ht="16.149999999999999" customHeight="1" thickBot="1">
      <c r="A519" s="7"/>
      <c r="B519" s="7"/>
      <c r="C519" s="7"/>
      <c r="D519" s="7"/>
      <c r="O519" s="7"/>
      <c r="P519" s="7"/>
    </row>
    <row r="520" spans="1:16" ht="16.149999999999999" customHeight="1" thickBot="1">
      <c r="A520" s="7"/>
      <c r="B520" s="7"/>
      <c r="C520" s="7"/>
      <c r="D520" s="7"/>
      <c r="O520" s="7"/>
      <c r="P520" s="7"/>
    </row>
    <row r="521" spans="1:16" ht="16.149999999999999" customHeight="1" thickBot="1">
      <c r="A521" s="7"/>
      <c r="B521" s="7"/>
      <c r="C521" s="7"/>
      <c r="D521" s="7"/>
      <c r="O521" s="7"/>
      <c r="P521" s="7"/>
    </row>
    <row r="522" spans="1:16" ht="16.149999999999999" customHeight="1" thickBot="1">
      <c r="A522" s="7"/>
      <c r="B522" s="7"/>
      <c r="C522" s="7"/>
      <c r="D522" s="7"/>
      <c r="O522" s="7"/>
      <c r="P522" s="7"/>
    </row>
    <row r="523" spans="1:16" ht="16.149999999999999" customHeight="1" thickBot="1">
      <c r="A523" s="7"/>
      <c r="B523" s="7"/>
      <c r="C523" s="7"/>
      <c r="D523" s="7"/>
      <c r="O523" s="7"/>
      <c r="P523" s="7"/>
    </row>
    <row r="524" spans="1:16" ht="16.149999999999999" customHeight="1" thickBot="1">
      <c r="A524" s="7"/>
      <c r="B524" s="7"/>
      <c r="C524" s="7"/>
      <c r="D524" s="7"/>
      <c r="O524" s="7"/>
      <c r="P524" s="7"/>
    </row>
    <row r="525" spans="1:16" ht="16.149999999999999" customHeight="1" thickBot="1">
      <c r="A525" s="7"/>
      <c r="B525" s="7"/>
      <c r="C525" s="7"/>
      <c r="D525" s="7"/>
      <c r="O525" s="7"/>
      <c r="P525" s="7"/>
    </row>
    <row r="526" spans="1:16" ht="16.149999999999999" customHeight="1" thickBot="1">
      <c r="A526" s="7"/>
      <c r="B526" s="7"/>
      <c r="C526" s="7"/>
      <c r="D526" s="7"/>
      <c r="O526" s="7"/>
      <c r="P526" s="7"/>
    </row>
    <row r="527" spans="1:16" ht="16.149999999999999" customHeight="1" thickBot="1">
      <c r="A527" s="7"/>
      <c r="B527" s="7"/>
      <c r="C527" s="7"/>
      <c r="D527" s="7"/>
      <c r="O527" s="7"/>
      <c r="P527" s="7"/>
    </row>
    <row r="528" spans="1:16" ht="16.149999999999999" customHeight="1" thickBot="1">
      <c r="A528" s="7"/>
      <c r="B528" s="7"/>
      <c r="C528" s="7"/>
      <c r="D528" s="7"/>
      <c r="O528" s="7"/>
      <c r="P528" s="7"/>
    </row>
    <row r="529" spans="1:16" ht="16.149999999999999" customHeight="1" thickBot="1">
      <c r="A529" s="7"/>
      <c r="B529" s="7"/>
      <c r="C529" s="7"/>
      <c r="D529" s="7"/>
      <c r="O529" s="7"/>
      <c r="P529" s="7"/>
    </row>
    <row r="530" spans="1:16" ht="16.149999999999999" customHeight="1" thickBot="1">
      <c r="A530" s="7"/>
      <c r="B530" s="7"/>
      <c r="C530" s="7"/>
      <c r="D530" s="7"/>
      <c r="O530" s="7"/>
      <c r="P530" s="7"/>
    </row>
    <row r="531" spans="1:16" ht="16.149999999999999" customHeight="1" thickBot="1">
      <c r="A531" s="7"/>
      <c r="B531" s="7"/>
      <c r="C531" s="7"/>
      <c r="D531" s="7"/>
      <c r="O531" s="7"/>
      <c r="P531" s="7"/>
    </row>
    <row r="532" spans="1:16" ht="16.149999999999999" customHeight="1" thickBot="1">
      <c r="A532" s="7"/>
      <c r="B532" s="7"/>
      <c r="C532" s="7"/>
      <c r="D532" s="7"/>
      <c r="O532" s="7"/>
      <c r="P532" s="7"/>
    </row>
    <row r="533" spans="1:16" ht="16.149999999999999" customHeight="1" thickBot="1">
      <c r="A533" s="7"/>
      <c r="B533" s="7"/>
      <c r="C533" s="7"/>
      <c r="D533" s="7"/>
      <c r="O533" s="7"/>
      <c r="P533" s="7"/>
    </row>
    <row r="534" spans="1:16" ht="16.149999999999999" customHeight="1" thickBot="1">
      <c r="A534" s="7"/>
      <c r="B534" s="7"/>
      <c r="C534" s="7"/>
      <c r="D534" s="7"/>
      <c r="O534" s="7"/>
      <c r="P534" s="7"/>
    </row>
    <row r="535" spans="1:16" ht="16.149999999999999" customHeight="1" thickBot="1">
      <c r="A535" s="7"/>
      <c r="B535" s="7"/>
      <c r="C535" s="7"/>
      <c r="D535" s="7"/>
      <c r="O535" s="7"/>
      <c r="P535" s="7"/>
    </row>
    <row r="536" spans="1:16" ht="16.149999999999999" customHeight="1" thickBot="1">
      <c r="A536" s="7"/>
      <c r="B536" s="7"/>
      <c r="C536" s="7"/>
      <c r="D536" s="7"/>
      <c r="O536" s="7"/>
      <c r="P536" s="7"/>
    </row>
    <row r="537" spans="1:16" ht="16.149999999999999" customHeight="1" thickBot="1">
      <c r="A537" s="7"/>
      <c r="B537" s="7"/>
      <c r="C537" s="7"/>
      <c r="D537" s="7"/>
      <c r="O537" s="7"/>
      <c r="P537" s="7"/>
    </row>
    <row r="538" spans="1:16" ht="16.149999999999999" customHeight="1" thickBot="1">
      <c r="A538" s="7"/>
      <c r="B538" s="7"/>
      <c r="C538" s="7"/>
      <c r="D538" s="7"/>
      <c r="O538" s="7"/>
      <c r="P538" s="7"/>
    </row>
    <row r="539" spans="1:16" ht="16.149999999999999" customHeight="1" thickBot="1">
      <c r="A539" s="7"/>
      <c r="B539" s="7"/>
      <c r="C539" s="7"/>
      <c r="D539" s="7"/>
      <c r="O539" s="7"/>
      <c r="P539" s="7"/>
    </row>
    <row r="540" spans="1:16" ht="16.149999999999999" customHeight="1" thickBot="1">
      <c r="A540" s="7"/>
      <c r="B540" s="7"/>
      <c r="C540" s="7"/>
      <c r="D540" s="7"/>
      <c r="O540" s="7"/>
      <c r="P540" s="7"/>
    </row>
    <row r="541" spans="1:16" ht="16.149999999999999" customHeight="1" thickBot="1">
      <c r="A541" s="7"/>
      <c r="B541" s="7"/>
      <c r="C541" s="7"/>
      <c r="D541" s="7"/>
      <c r="O541" s="7"/>
      <c r="P541" s="7"/>
    </row>
    <row r="542" spans="1:16" ht="16.149999999999999" customHeight="1" thickBot="1">
      <c r="A542" s="7"/>
      <c r="B542" s="7"/>
      <c r="C542" s="7"/>
      <c r="D542" s="7"/>
      <c r="O542" s="7"/>
      <c r="P542" s="7"/>
    </row>
    <row r="543" spans="1:16" ht="16.149999999999999" customHeight="1" thickBot="1">
      <c r="A543" s="7"/>
      <c r="B543" s="7"/>
      <c r="C543" s="7"/>
      <c r="D543" s="7"/>
      <c r="O543" s="7"/>
      <c r="P543" s="7"/>
    </row>
    <row r="544" spans="1:16" ht="16.149999999999999" customHeight="1" thickBot="1">
      <c r="A544" s="7"/>
      <c r="B544" s="7"/>
      <c r="C544" s="7"/>
      <c r="D544" s="7"/>
      <c r="O544" s="7"/>
      <c r="P544" s="7"/>
    </row>
    <row r="545" spans="1:16" ht="16.149999999999999" customHeight="1" thickBot="1">
      <c r="A545" s="7"/>
      <c r="B545" s="7"/>
      <c r="C545" s="7"/>
      <c r="D545" s="7"/>
      <c r="O545" s="7"/>
      <c r="P545" s="7"/>
    </row>
    <row r="546" spans="1:16" ht="16.149999999999999" customHeight="1" thickBot="1">
      <c r="A546" s="7"/>
      <c r="B546" s="7"/>
      <c r="C546" s="7"/>
      <c r="D546" s="7"/>
      <c r="O546" s="7"/>
      <c r="P546" s="7"/>
    </row>
    <row r="547" spans="1:16" ht="16.149999999999999" customHeight="1" thickBot="1">
      <c r="A547" s="7"/>
      <c r="B547" s="7"/>
      <c r="C547" s="7"/>
      <c r="D547" s="7"/>
      <c r="O547" s="7"/>
      <c r="P547" s="7"/>
    </row>
    <row r="548" spans="1:16" ht="16.149999999999999" customHeight="1" thickBot="1">
      <c r="A548" s="7"/>
      <c r="B548" s="7"/>
      <c r="C548" s="7"/>
      <c r="D548" s="7"/>
      <c r="O548" s="7"/>
      <c r="P548" s="7"/>
    </row>
    <row r="549" spans="1:16" ht="16.149999999999999" customHeight="1" thickBot="1">
      <c r="A549" s="7"/>
      <c r="B549" s="7"/>
      <c r="C549" s="7"/>
      <c r="D549" s="7"/>
      <c r="O549" s="7"/>
      <c r="P549" s="7"/>
    </row>
    <row r="550" spans="1:16" ht="16.149999999999999" customHeight="1" thickBot="1">
      <c r="A550" s="7"/>
      <c r="B550" s="7"/>
      <c r="C550" s="7"/>
      <c r="D550" s="7"/>
      <c r="O550" s="7"/>
      <c r="P550" s="7"/>
    </row>
    <row r="551" spans="1:16" ht="16.149999999999999" customHeight="1" thickBot="1">
      <c r="A551" s="7"/>
      <c r="B551" s="7"/>
      <c r="C551" s="7"/>
      <c r="D551" s="7"/>
      <c r="O551" s="7"/>
      <c r="P551" s="7"/>
    </row>
    <row r="552" spans="1:16" ht="16.149999999999999" customHeight="1" thickBot="1">
      <c r="A552" s="7"/>
      <c r="B552" s="7"/>
      <c r="C552" s="7"/>
      <c r="D552" s="7"/>
      <c r="O552" s="7"/>
      <c r="P552" s="7"/>
    </row>
    <row r="553" spans="1:16" ht="16.149999999999999" customHeight="1" thickBot="1">
      <c r="A553" s="7"/>
      <c r="B553" s="7"/>
      <c r="C553" s="7"/>
      <c r="D553" s="7"/>
      <c r="O553" s="7"/>
      <c r="P553" s="7"/>
    </row>
    <row r="554" spans="1:16" ht="16.149999999999999" customHeight="1" thickBot="1">
      <c r="A554" s="7"/>
      <c r="B554" s="7"/>
      <c r="C554" s="7"/>
      <c r="D554" s="7"/>
      <c r="O554" s="7"/>
      <c r="P554" s="7"/>
    </row>
    <row r="555" spans="1:16" ht="16.149999999999999" customHeight="1" thickBot="1">
      <c r="A555" s="7"/>
      <c r="B555" s="7"/>
      <c r="C555" s="7"/>
      <c r="D555" s="7"/>
      <c r="O555" s="7"/>
      <c r="P555" s="7"/>
    </row>
    <row r="556" spans="1:16" ht="16.149999999999999" customHeight="1" thickBot="1">
      <c r="A556" s="7"/>
      <c r="B556" s="7"/>
      <c r="C556" s="7"/>
      <c r="D556" s="7"/>
      <c r="O556" s="7"/>
      <c r="P556" s="7"/>
    </row>
    <row r="557" spans="1:16" ht="16.149999999999999" customHeight="1" thickBot="1">
      <c r="A557" s="7"/>
      <c r="B557" s="7"/>
      <c r="C557" s="7"/>
      <c r="D557" s="7"/>
      <c r="O557" s="7"/>
      <c r="P557" s="7"/>
    </row>
    <row r="558" spans="1:16" ht="16.149999999999999" customHeight="1" thickBot="1">
      <c r="A558" s="7"/>
      <c r="B558" s="7"/>
      <c r="C558" s="7"/>
      <c r="D558" s="7"/>
      <c r="O558" s="7"/>
      <c r="P558" s="7"/>
    </row>
    <row r="559" spans="1:16" ht="16.149999999999999" customHeight="1" thickBot="1">
      <c r="A559" s="7"/>
      <c r="B559" s="7"/>
      <c r="C559" s="7"/>
      <c r="D559" s="7"/>
      <c r="O559" s="7"/>
      <c r="P559" s="7"/>
    </row>
    <row r="560" spans="1:16" ht="16.149999999999999" customHeight="1" thickBot="1">
      <c r="A560" s="7"/>
      <c r="B560" s="7"/>
      <c r="C560" s="7"/>
      <c r="D560" s="7"/>
      <c r="O560" s="7"/>
      <c r="P560" s="7"/>
    </row>
    <row r="561" spans="1:16" ht="16.149999999999999" customHeight="1" thickBot="1">
      <c r="A561" s="7"/>
      <c r="B561" s="7"/>
      <c r="C561" s="7"/>
      <c r="D561" s="7"/>
      <c r="O561" s="7"/>
      <c r="P561" s="7"/>
    </row>
    <row r="562" spans="1:16" ht="16.149999999999999" customHeight="1" thickBot="1">
      <c r="A562" s="7"/>
      <c r="B562" s="7"/>
      <c r="C562" s="7"/>
      <c r="D562" s="7"/>
      <c r="O562" s="7"/>
      <c r="P562" s="7"/>
    </row>
    <row r="563" spans="1:16" ht="16.149999999999999" customHeight="1" thickBot="1">
      <c r="A563" s="7"/>
      <c r="B563" s="7"/>
      <c r="C563" s="7"/>
      <c r="D563" s="7"/>
      <c r="O563" s="7"/>
      <c r="P563" s="7"/>
    </row>
    <row r="564" spans="1:16" ht="16.149999999999999" customHeight="1" thickBot="1">
      <c r="A564" s="7"/>
      <c r="B564" s="7"/>
      <c r="C564" s="7"/>
      <c r="D564" s="7"/>
      <c r="O564" s="7"/>
      <c r="P564" s="7"/>
    </row>
    <row r="565" spans="1:16" ht="16.149999999999999" customHeight="1" thickBot="1">
      <c r="A565" s="7"/>
      <c r="B565" s="7"/>
      <c r="C565" s="7"/>
      <c r="D565" s="7"/>
      <c r="O565" s="7"/>
      <c r="P565" s="7"/>
    </row>
    <row r="566" spans="1:16" ht="16.149999999999999" customHeight="1" thickBot="1">
      <c r="A566" s="7"/>
      <c r="B566" s="7"/>
      <c r="C566" s="7"/>
      <c r="D566" s="7"/>
      <c r="O566" s="7"/>
      <c r="P566" s="7"/>
    </row>
    <row r="567" spans="1:16" ht="16.149999999999999" customHeight="1" thickBot="1">
      <c r="A567" s="7"/>
      <c r="B567" s="7"/>
      <c r="C567" s="7"/>
      <c r="D567" s="7"/>
      <c r="O567" s="7"/>
      <c r="P567" s="7"/>
    </row>
    <row r="568" spans="1:16" ht="16.149999999999999" customHeight="1" thickBot="1">
      <c r="A568" s="7"/>
      <c r="B568" s="7"/>
      <c r="C568" s="7"/>
      <c r="D568" s="7"/>
      <c r="O568" s="7"/>
      <c r="P568" s="7"/>
    </row>
    <row r="569" spans="1:16" ht="16.149999999999999" customHeight="1" thickBot="1">
      <c r="A569" s="7"/>
      <c r="B569" s="7"/>
      <c r="C569" s="7"/>
      <c r="D569" s="7"/>
      <c r="O569" s="7"/>
      <c r="P569" s="7"/>
    </row>
    <row r="570" spans="1:16" ht="16.149999999999999" customHeight="1" thickBot="1">
      <c r="A570" s="7"/>
      <c r="B570" s="7"/>
      <c r="C570" s="7"/>
      <c r="D570" s="7"/>
      <c r="O570" s="7"/>
      <c r="P570" s="7"/>
    </row>
    <row r="571" spans="1:16" ht="16.149999999999999" customHeight="1" thickBot="1">
      <c r="A571" s="7"/>
      <c r="B571" s="7"/>
      <c r="C571" s="7"/>
      <c r="D571" s="7"/>
      <c r="O571" s="7"/>
      <c r="P571" s="7"/>
    </row>
    <row r="572" spans="1:16" ht="16.149999999999999" customHeight="1" thickBot="1">
      <c r="A572" s="7"/>
      <c r="B572" s="7"/>
      <c r="C572" s="7"/>
      <c r="D572" s="7"/>
      <c r="O572" s="7"/>
      <c r="P572" s="7"/>
    </row>
    <row r="573" spans="1:16" ht="16.149999999999999" customHeight="1" thickBot="1">
      <c r="A573" s="7"/>
      <c r="B573" s="7"/>
      <c r="C573" s="7"/>
      <c r="D573" s="7"/>
      <c r="O573" s="7"/>
      <c r="P573" s="7"/>
    </row>
    <row r="574" spans="1:16" ht="16.149999999999999" customHeight="1" thickBot="1">
      <c r="A574" s="7"/>
      <c r="B574" s="7"/>
      <c r="C574" s="7"/>
      <c r="D574" s="7"/>
      <c r="O574" s="7"/>
      <c r="P574" s="7"/>
    </row>
    <row r="575" spans="1:16" ht="16.149999999999999" customHeight="1" thickBot="1">
      <c r="A575" s="7"/>
      <c r="B575" s="7"/>
      <c r="C575" s="7"/>
      <c r="D575" s="7"/>
      <c r="O575" s="7"/>
      <c r="P575" s="7"/>
    </row>
    <row r="576" spans="1:16" ht="16.149999999999999" customHeight="1" thickBot="1">
      <c r="A576" s="7"/>
      <c r="B576" s="7"/>
      <c r="C576" s="7"/>
      <c r="D576" s="7"/>
      <c r="O576" s="7"/>
      <c r="P576" s="7"/>
    </row>
    <row r="577" spans="1:16" ht="16.149999999999999" customHeight="1" thickBot="1">
      <c r="A577" s="7"/>
      <c r="B577" s="7"/>
      <c r="C577" s="7"/>
      <c r="D577" s="7"/>
      <c r="O577" s="7"/>
      <c r="P577" s="7"/>
    </row>
    <row r="578" spans="1:16" ht="16.149999999999999" customHeight="1" thickBot="1">
      <c r="A578" s="7"/>
      <c r="B578" s="7"/>
      <c r="C578" s="7"/>
      <c r="D578" s="7"/>
      <c r="O578" s="7"/>
      <c r="P578" s="7"/>
    </row>
    <row r="579" spans="1:16" ht="16.149999999999999" customHeight="1" thickBot="1">
      <c r="A579" s="7"/>
      <c r="B579" s="7"/>
      <c r="C579" s="7"/>
      <c r="D579" s="7"/>
      <c r="O579" s="7"/>
      <c r="P579" s="7"/>
    </row>
    <row r="580" spans="1:16" ht="16.149999999999999" customHeight="1" thickBot="1">
      <c r="A580" s="7"/>
      <c r="B580" s="7"/>
      <c r="C580" s="7"/>
      <c r="D580" s="7"/>
      <c r="O580" s="7"/>
      <c r="P580" s="7"/>
    </row>
    <row r="581" spans="1:16" ht="16.149999999999999" customHeight="1" thickBot="1">
      <c r="A581" s="7"/>
      <c r="B581" s="7"/>
      <c r="C581" s="7"/>
      <c r="D581" s="7"/>
      <c r="O581" s="7"/>
      <c r="P581" s="7"/>
    </row>
    <row r="582" spans="1:16" ht="16.149999999999999" customHeight="1" thickBot="1">
      <c r="A582" s="7"/>
      <c r="B582" s="7"/>
      <c r="C582" s="7"/>
      <c r="D582" s="7"/>
      <c r="O582" s="7"/>
      <c r="P582" s="7"/>
    </row>
    <row r="583" spans="1:16" ht="16.149999999999999" customHeight="1" thickBot="1">
      <c r="A583" s="7"/>
      <c r="B583" s="7"/>
      <c r="C583" s="7"/>
      <c r="D583" s="7"/>
      <c r="O583" s="7"/>
      <c r="P583" s="7"/>
    </row>
    <row r="584" spans="1:16" ht="16.149999999999999" customHeight="1" thickBot="1">
      <c r="A584" s="7"/>
      <c r="B584" s="7"/>
      <c r="C584" s="7"/>
      <c r="D584" s="7"/>
      <c r="O584" s="7"/>
      <c r="P584" s="7"/>
    </row>
    <row r="585" spans="1:16" ht="16.149999999999999" customHeight="1" thickBot="1">
      <c r="A585" s="7"/>
      <c r="B585" s="7"/>
      <c r="C585" s="7"/>
      <c r="D585" s="7"/>
      <c r="O585" s="7"/>
      <c r="P585" s="7"/>
    </row>
    <row r="586" spans="1:16" ht="16.149999999999999" customHeight="1" thickBot="1">
      <c r="A586" s="7"/>
      <c r="B586" s="7"/>
      <c r="C586" s="7"/>
      <c r="D586" s="7"/>
      <c r="O586" s="7"/>
      <c r="P586" s="7"/>
    </row>
    <row r="587" spans="1:16" ht="16.149999999999999" customHeight="1" thickBot="1">
      <c r="A587" s="7"/>
      <c r="B587" s="7"/>
      <c r="C587" s="7"/>
      <c r="D587" s="7"/>
      <c r="O587" s="7"/>
      <c r="P587" s="7"/>
    </row>
    <row r="588" spans="1:16" ht="16.149999999999999" customHeight="1" thickBot="1">
      <c r="A588" s="7"/>
      <c r="B588" s="7"/>
      <c r="C588" s="7"/>
      <c r="D588" s="7"/>
      <c r="O588" s="7"/>
      <c r="P588" s="7"/>
    </row>
    <row r="589" spans="1:16" ht="16.149999999999999" customHeight="1" thickBot="1">
      <c r="A589" s="7"/>
      <c r="B589" s="7"/>
      <c r="C589" s="7"/>
      <c r="D589" s="7"/>
      <c r="O589" s="7"/>
      <c r="P589" s="7"/>
    </row>
    <row r="590" spans="1:16" ht="16.149999999999999" customHeight="1" thickBot="1">
      <c r="A590" s="7"/>
      <c r="B590" s="7"/>
      <c r="C590" s="7"/>
      <c r="D590" s="7"/>
      <c r="O590" s="7"/>
      <c r="P590" s="7"/>
    </row>
    <row r="591" spans="1:16" ht="16.149999999999999" customHeight="1" thickBot="1">
      <c r="A591" s="7"/>
      <c r="B591" s="7"/>
      <c r="C591" s="7"/>
      <c r="D591" s="7"/>
      <c r="O591" s="7"/>
      <c r="P591" s="7"/>
    </row>
    <row r="592" spans="1:16" ht="16.149999999999999" customHeight="1" thickBot="1">
      <c r="A592" s="7"/>
      <c r="B592" s="7"/>
      <c r="C592" s="7"/>
      <c r="D592" s="7"/>
      <c r="O592" s="7"/>
      <c r="P592" s="7"/>
    </row>
    <row r="593" spans="1:16" ht="16.149999999999999" customHeight="1" thickBot="1">
      <c r="A593" s="7"/>
      <c r="B593" s="7"/>
      <c r="C593" s="7"/>
      <c r="D593" s="7"/>
      <c r="O593" s="7"/>
      <c r="P593" s="7"/>
    </row>
    <row r="594" spans="1:16" ht="16.149999999999999" customHeight="1" thickBot="1">
      <c r="A594" s="7"/>
      <c r="B594" s="7"/>
      <c r="C594" s="7"/>
      <c r="D594" s="7"/>
      <c r="O594" s="7"/>
      <c r="P594" s="7"/>
    </row>
    <row r="595" spans="1:16" ht="16.149999999999999" customHeight="1" thickBot="1">
      <c r="A595" s="7"/>
      <c r="B595" s="7"/>
      <c r="C595" s="7"/>
      <c r="D595" s="7"/>
      <c r="O595" s="7"/>
      <c r="P595" s="7"/>
    </row>
    <row r="596" spans="1:16" ht="16.149999999999999" customHeight="1" thickBot="1">
      <c r="A596" s="7"/>
      <c r="B596" s="7"/>
      <c r="C596" s="7"/>
      <c r="D596" s="7"/>
      <c r="O596" s="7"/>
      <c r="P596" s="7"/>
    </row>
    <row r="597" spans="1:16" ht="16.149999999999999" customHeight="1" thickBot="1">
      <c r="A597" s="7"/>
      <c r="B597" s="7"/>
      <c r="C597" s="7"/>
      <c r="D597" s="7"/>
      <c r="O597" s="7"/>
      <c r="P597" s="7"/>
    </row>
    <row r="598" spans="1:16" ht="16.149999999999999" customHeight="1" thickBot="1">
      <c r="A598" s="7"/>
      <c r="B598" s="7"/>
      <c r="C598" s="7"/>
      <c r="D598" s="7"/>
      <c r="O598" s="7"/>
      <c r="P598" s="7"/>
    </row>
    <row r="599" spans="1:16" ht="16.149999999999999" customHeight="1" thickBot="1">
      <c r="A599" s="7"/>
      <c r="B599" s="7"/>
      <c r="C599" s="7"/>
      <c r="D599" s="7"/>
      <c r="O599" s="7"/>
      <c r="P599" s="7"/>
    </row>
    <row r="600" spans="1:16" ht="16.149999999999999" customHeight="1" thickBot="1">
      <c r="A600" s="7"/>
      <c r="B600" s="7"/>
      <c r="C600" s="7"/>
      <c r="D600" s="7"/>
      <c r="O600" s="7"/>
      <c r="P600" s="7"/>
    </row>
    <row r="601" spans="1:16" ht="16.149999999999999" customHeight="1" thickBot="1">
      <c r="A601" s="7"/>
      <c r="B601" s="7"/>
      <c r="C601" s="7"/>
      <c r="D601" s="7"/>
      <c r="O601" s="7"/>
      <c r="P601" s="7"/>
    </row>
    <row r="602" spans="1:16" ht="16.149999999999999" customHeight="1" thickBot="1">
      <c r="A602" s="7"/>
      <c r="B602" s="7"/>
      <c r="C602" s="7"/>
      <c r="D602" s="7"/>
      <c r="O602" s="7"/>
      <c r="P602" s="7"/>
    </row>
    <row r="603" spans="1:16" ht="16.149999999999999" customHeight="1" thickBot="1">
      <c r="A603" s="7"/>
      <c r="B603" s="7"/>
      <c r="C603" s="7"/>
      <c r="D603" s="7"/>
      <c r="O603" s="7"/>
      <c r="P603" s="7"/>
    </row>
    <row r="604" spans="1:16" ht="16.149999999999999" customHeight="1" thickBot="1">
      <c r="A604" s="7"/>
      <c r="B604" s="7"/>
      <c r="C604" s="7"/>
      <c r="D604" s="7"/>
      <c r="O604" s="7"/>
      <c r="P604" s="7"/>
    </row>
    <row r="605" spans="1:16" ht="16.149999999999999" customHeight="1" thickBot="1">
      <c r="A605" s="7"/>
      <c r="B605" s="7"/>
      <c r="C605" s="7"/>
      <c r="D605" s="7"/>
      <c r="O605" s="7"/>
      <c r="P605" s="7"/>
    </row>
    <row r="606" spans="1:16" ht="16.149999999999999" customHeight="1" thickBot="1">
      <c r="A606" s="7"/>
      <c r="B606" s="7"/>
      <c r="C606" s="7"/>
      <c r="D606" s="7"/>
      <c r="O606" s="7"/>
      <c r="P606" s="7"/>
    </row>
    <row r="607" spans="1:16" ht="16.149999999999999" customHeight="1" thickBot="1">
      <c r="A607" s="7"/>
      <c r="B607" s="7"/>
      <c r="C607" s="7"/>
      <c r="D607" s="7"/>
      <c r="O607" s="7"/>
      <c r="P607" s="7"/>
    </row>
    <row r="608" spans="1:16" ht="16.149999999999999" customHeight="1" thickBot="1">
      <c r="A608" s="7"/>
      <c r="B608" s="7"/>
      <c r="C608" s="7"/>
      <c r="D608" s="7"/>
      <c r="O608" s="7"/>
      <c r="P608" s="7"/>
    </row>
    <row r="609" spans="1:16" ht="16.149999999999999" customHeight="1" thickBot="1">
      <c r="A609" s="7"/>
      <c r="B609" s="7"/>
      <c r="C609" s="7"/>
      <c r="D609" s="7"/>
      <c r="O609" s="7"/>
      <c r="P609" s="7"/>
    </row>
    <row r="610" spans="1:16" ht="16.149999999999999" customHeight="1" thickBot="1">
      <c r="A610" s="7"/>
      <c r="B610" s="7"/>
      <c r="C610" s="7"/>
      <c r="D610" s="7"/>
      <c r="O610" s="7"/>
      <c r="P610" s="7"/>
    </row>
    <row r="611" spans="1:16" ht="16.149999999999999" customHeight="1" thickBot="1">
      <c r="A611" s="7"/>
      <c r="B611" s="7"/>
      <c r="C611" s="7"/>
      <c r="D611" s="7"/>
      <c r="O611" s="7"/>
      <c r="P611" s="7"/>
    </row>
    <row r="612" spans="1:16" ht="16.149999999999999" customHeight="1" thickBot="1">
      <c r="A612" s="7"/>
      <c r="B612" s="7"/>
      <c r="C612" s="7"/>
      <c r="D612" s="7"/>
      <c r="O612" s="7"/>
      <c r="P612" s="7"/>
    </row>
    <row r="613" spans="1:16" ht="16.149999999999999" customHeight="1" thickBot="1">
      <c r="A613" s="7"/>
      <c r="B613" s="7"/>
      <c r="C613" s="7"/>
      <c r="D613" s="7"/>
      <c r="O613" s="7"/>
      <c r="P613" s="7"/>
    </row>
    <row r="614" spans="1:16" ht="16.149999999999999" customHeight="1" thickBot="1">
      <c r="A614" s="7"/>
      <c r="B614" s="7"/>
      <c r="C614" s="7"/>
      <c r="D614" s="7"/>
      <c r="O614" s="7"/>
      <c r="P614" s="7"/>
    </row>
    <row r="615" spans="1:16" ht="16.149999999999999" customHeight="1" thickBot="1">
      <c r="A615" s="7"/>
      <c r="B615" s="7"/>
      <c r="C615" s="7"/>
      <c r="D615" s="7"/>
      <c r="O615" s="7"/>
      <c r="P615" s="7"/>
    </row>
    <row r="616" spans="1:16" ht="16.149999999999999" customHeight="1" thickBot="1">
      <c r="A616" s="7"/>
      <c r="B616" s="7"/>
      <c r="C616" s="7"/>
      <c r="D616" s="7"/>
      <c r="O616" s="7"/>
      <c r="P616" s="7"/>
    </row>
    <row r="617" spans="1:16" ht="16.149999999999999" customHeight="1" thickBot="1">
      <c r="A617" s="7"/>
      <c r="B617" s="7"/>
      <c r="C617" s="7"/>
      <c r="D617" s="7"/>
      <c r="O617" s="7"/>
      <c r="P617" s="7"/>
    </row>
    <row r="618" spans="1:16" ht="16.149999999999999" customHeight="1" thickBot="1">
      <c r="A618" s="7"/>
      <c r="B618" s="7"/>
      <c r="C618" s="7"/>
      <c r="D618" s="7"/>
      <c r="O618" s="7"/>
      <c r="P618" s="7"/>
    </row>
    <row r="619" spans="1:16" ht="16.149999999999999" customHeight="1" thickBot="1">
      <c r="A619" s="7"/>
      <c r="B619" s="7"/>
      <c r="C619" s="7"/>
      <c r="D619" s="7"/>
      <c r="O619" s="7"/>
      <c r="P619" s="7"/>
    </row>
    <row r="620" spans="1:16" ht="16.149999999999999" customHeight="1" thickBot="1">
      <c r="A620" s="7"/>
      <c r="B620" s="7"/>
      <c r="C620" s="7"/>
      <c r="D620" s="7"/>
      <c r="O620" s="7"/>
      <c r="P620" s="7"/>
    </row>
    <row r="621" spans="1:16" ht="16.149999999999999" customHeight="1" thickBot="1">
      <c r="A621" s="7"/>
      <c r="B621" s="7"/>
      <c r="C621" s="7"/>
      <c r="D621" s="7"/>
      <c r="O621" s="7"/>
      <c r="P621" s="7"/>
    </row>
    <row r="622" spans="1:16" ht="16.149999999999999" customHeight="1" thickBot="1">
      <c r="A622" s="7"/>
      <c r="B622" s="7"/>
      <c r="C622" s="7"/>
      <c r="D622" s="7"/>
      <c r="O622" s="7"/>
      <c r="P622" s="7"/>
    </row>
    <row r="623" spans="1:16" ht="16.149999999999999" customHeight="1" thickBot="1">
      <c r="A623" s="7"/>
      <c r="B623" s="7"/>
      <c r="C623" s="7"/>
      <c r="D623" s="7"/>
      <c r="O623" s="7"/>
      <c r="P623" s="7"/>
    </row>
    <row r="624" spans="1:16" ht="16.149999999999999" customHeight="1" thickBot="1">
      <c r="A624" s="7"/>
      <c r="B624" s="7"/>
      <c r="C624" s="7"/>
      <c r="D624" s="7"/>
      <c r="O624" s="7"/>
      <c r="P624" s="7"/>
    </row>
    <row r="625" spans="1:16" ht="16.149999999999999" customHeight="1" thickBot="1">
      <c r="A625" s="7"/>
      <c r="B625" s="7"/>
      <c r="C625" s="7"/>
      <c r="D625" s="7"/>
      <c r="O625" s="7"/>
      <c r="P625" s="7"/>
    </row>
    <row r="626" spans="1:16" ht="16.149999999999999" customHeight="1" thickBot="1">
      <c r="A626" s="7"/>
      <c r="B626" s="7"/>
      <c r="C626" s="7"/>
      <c r="D626" s="7"/>
      <c r="O626" s="7"/>
      <c r="P626" s="7"/>
    </row>
    <row r="627" spans="1:16" ht="16.149999999999999" customHeight="1" thickBot="1">
      <c r="A627" s="7"/>
      <c r="B627" s="7"/>
      <c r="C627" s="7"/>
      <c r="D627" s="7"/>
      <c r="O627" s="7"/>
      <c r="P627" s="7"/>
    </row>
    <row r="628" spans="1:16" ht="16.149999999999999" customHeight="1" thickBot="1">
      <c r="A628" s="7"/>
      <c r="B628" s="7"/>
      <c r="C628" s="7"/>
      <c r="D628" s="7"/>
      <c r="O628" s="7"/>
      <c r="P628" s="7"/>
    </row>
    <row r="629" spans="1:16" ht="16.149999999999999" customHeight="1" thickBot="1">
      <c r="A629" s="7"/>
      <c r="B629" s="7"/>
      <c r="C629" s="7"/>
      <c r="D629" s="7"/>
      <c r="O629" s="7"/>
      <c r="P629" s="7"/>
    </row>
    <row r="630" spans="1:16" ht="16.149999999999999" customHeight="1" thickBot="1">
      <c r="A630" s="7"/>
      <c r="B630" s="7"/>
      <c r="C630" s="7"/>
      <c r="D630" s="7"/>
      <c r="O630" s="7"/>
      <c r="P630" s="7"/>
    </row>
    <row r="631" spans="1:16" ht="16.149999999999999" customHeight="1" thickBot="1">
      <c r="A631" s="7"/>
      <c r="B631" s="7"/>
      <c r="C631" s="7"/>
      <c r="D631" s="7"/>
      <c r="O631" s="7"/>
      <c r="P631" s="7"/>
    </row>
    <row r="632" spans="1:16" ht="16.149999999999999" customHeight="1" thickBot="1">
      <c r="A632" s="7"/>
      <c r="B632" s="7"/>
      <c r="C632" s="7"/>
      <c r="D632" s="7"/>
      <c r="O632" s="7"/>
      <c r="P632" s="7"/>
    </row>
    <row r="633" spans="1:16" ht="16.149999999999999" customHeight="1" thickBot="1">
      <c r="A633" s="7"/>
      <c r="B633" s="7"/>
      <c r="C633" s="7"/>
      <c r="D633" s="7"/>
      <c r="O633" s="7"/>
      <c r="P633" s="7"/>
    </row>
    <row r="634" spans="1:16" ht="16.149999999999999" customHeight="1" thickBot="1">
      <c r="A634" s="7"/>
      <c r="B634" s="7"/>
      <c r="C634" s="7"/>
      <c r="D634" s="7"/>
      <c r="O634" s="7"/>
      <c r="P634" s="7"/>
    </row>
    <row r="635" spans="1:16" ht="16.149999999999999" customHeight="1" thickBot="1">
      <c r="A635" s="7"/>
      <c r="B635" s="7"/>
      <c r="C635" s="7"/>
      <c r="D635" s="7"/>
      <c r="O635" s="7"/>
      <c r="P635" s="7"/>
    </row>
    <row r="636" spans="1:16" ht="16.149999999999999" customHeight="1" thickBot="1">
      <c r="A636" s="7"/>
      <c r="B636" s="7"/>
      <c r="C636" s="7"/>
      <c r="D636" s="7"/>
      <c r="O636" s="7"/>
      <c r="P636" s="7"/>
    </row>
    <row r="637" spans="1:16" ht="16.149999999999999" customHeight="1" thickBot="1">
      <c r="A637" s="7"/>
      <c r="B637" s="7"/>
      <c r="C637" s="7"/>
      <c r="D637" s="7"/>
      <c r="O637" s="7"/>
      <c r="P637" s="7"/>
    </row>
    <row r="638" spans="1:16" ht="16.149999999999999" customHeight="1" thickBot="1">
      <c r="A638" s="7"/>
      <c r="B638" s="7"/>
      <c r="C638" s="7"/>
      <c r="D638" s="7"/>
      <c r="O638" s="7"/>
      <c r="P638" s="7"/>
    </row>
    <row r="639" spans="1:16" ht="16.149999999999999" customHeight="1" thickBot="1">
      <c r="A639" s="7"/>
      <c r="B639" s="7"/>
      <c r="C639" s="7"/>
      <c r="D639" s="7"/>
      <c r="O639" s="7"/>
      <c r="P639" s="7"/>
    </row>
    <row r="640" spans="1:16" ht="16.149999999999999" customHeight="1" thickBot="1">
      <c r="A640" s="7"/>
      <c r="B640" s="7"/>
      <c r="C640" s="7"/>
      <c r="D640" s="7"/>
      <c r="O640" s="7"/>
      <c r="P640" s="7"/>
    </row>
    <row r="641" spans="1:16" ht="16.149999999999999" customHeight="1" thickBot="1">
      <c r="A641" s="7"/>
      <c r="B641" s="7"/>
      <c r="C641" s="7"/>
      <c r="D641" s="7"/>
      <c r="O641" s="7"/>
      <c r="P641" s="7"/>
    </row>
    <row r="642" spans="1:16" ht="16.149999999999999" customHeight="1" thickBot="1">
      <c r="A642" s="7"/>
      <c r="B642" s="7"/>
      <c r="C642" s="7"/>
      <c r="D642" s="7"/>
      <c r="O642" s="7"/>
      <c r="P642" s="7"/>
    </row>
    <row r="643" spans="1:16" ht="16.149999999999999" customHeight="1" thickBot="1">
      <c r="A643" s="7"/>
      <c r="B643" s="7"/>
      <c r="C643" s="7"/>
      <c r="D643" s="7"/>
      <c r="O643" s="7"/>
      <c r="P643" s="7"/>
    </row>
    <row r="644" spans="1:16" ht="16.149999999999999" customHeight="1" thickBot="1">
      <c r="A644" s="7"/>
      <c r="B644" s="7"/>
      <c r="C644" s="7"/>
      <c r="D644" s="7"/>
      <c r="O644" s="7"/>
      <c r="P644" s="7"/>
    </row>
    <row r="645" spans="1:16" ht="16.149999999999999" customHeight="1" thickBot="1">
      <c r="A645" s="7"/>
      <c r="B645" s="7"/>
      <c r="C645" s="7"/>
      <c r="D645" s="7"/>
      <c r="O645" s="7"/>
      <c r="P645" s="7"/>
    </row>
    <row r="646" spans="1:16" ht="16.149999999999999" customHeight="1" thickBot="1">
      <c r="A646" s="7"/>
      <c r="B646" s="7"/>
      <c r="C646" s="7"/>
      <c r="D646" s="7"/>
      <c r="O646" s="7"/>
      <c r="P646" s="7"/>
    </row>
    <row r="647" spans="1:16" ht="16.149999999999999" customHeight="1" thickBot="1">
      <c r="A647" s="7"/>
      <c r="B647" s="7"/>
      <c r="C647" s="7"/>
      <c r="D647" s="7"/>
      <c r="O647" s="7"/>
      <c r="P647" s="7"/>
    </row>
    <row r="648" spans="1:16" ht="16.149999999999999" customHeight="1" thickBot="1">
      <c r="A648" s="7"/>
      <c r="B648" s="7"/>
      <c r="C648" s="7"/>
      <c r="D648" s="7"/>
      <c r="O648" s="7"/>
      <c r="P648" s="7"/>
    </row>
    <row r="649" spans="1:16" ht="16.149999999999999" customHeight="1" thickBot="1">
      <c r="A649" s="7"/>
      <c r="B649" s="7"/>
      <c r="C649" s="7"/>
      <c r="D649" s="7"/>
      <c r="O649" s="7"/>
      <c r="P649" s="7"/>
    </row>
    <row r="650" spans="1:16" ht="16.149999999999999" customHeight="1" thickBot="1">
      <c r="A650" s="7"/>
      <c r="B650" s="7"/>
      <c r="C650" s="7"/>
      <c r="D650" s="7"/>
      <c r="O650" s="7"/>
      <c r="P650" s="7"/>
    </row>
    <row r="651" spans="1:16" ht="16.149999999999999" customHeight="1" thickBot="1">
      <c r="A651" s="7"/>
      <c r="B651" s="7"/>
      <c r="C651" s="7"/>
      <c r="D651" s="7"/>
      <c r="O651" s="7"/>
      <c r="P651" s="7"/>
    </row>
    <row r="652" spans="1:16" ht="16.149999999999999" customHeight="1" thickBot="1">
      <c r="A652" s="7"/>
      <c r="B652" s="7"/>
      <c r="C652" s="7"/>
      <c r="D652" s="7"/>
      <c r="O652" s="7"/>
      <c r="P652" s="7"/>
    </row>
    <row r="653" spans="1:16" ht="16.149999999999999" customHeight="1" thickBot="1">
      <c r="A653" s="7"/>
      <c r="B653" s="7"/>
      <c r="C653" s="7"/>
      <c r="D653" s="7"/>
      <c r="O653" s="7"/>
      <c r="P653" s="7"/>
    </row>
    <row r="654" spans="1:16" ht="16.149999999999999" customHeight="1" thickBot="1">
      <c r="A654" s="7"/>
      <c r="B654" s="7"/>
      <c r="C654" s="7"/>
      <c r="D654" s="7"/>
      <c r="O654" s="7"/>
      <c r="P654" s="7"/>
    </row>
    <row r="655" spans="1:16" ht="16.149999999999999" customHeight="1" thickBot="1">
      <c r="A655" s="7"/>
      <c r="B655" s="7"/>
      <c r="C655" s="7"/>
      <c r="D655" s="7"/>
      <c r="O655" s="7"/>
      <c r="P655" s="7"/>
    </row>
    <row r="656" spans="1:16" ht="16.149999999999999" customHeight="1" thickBot="1">
      <c r="A656" s="7"/>
      <c r="B656" s="7"/>
      <c r="C656" s="7"/>
      <c r="D656" s="7"/>
      <c r="O656" s="7"/>
      <c r="P656" s="7"/>
    </row>
    <row r="657" spans="1:16" ht="16.149999999999999" customHeight="1" thickBot="1">
      <c r="A657" s="7"/>
      <c r="B657" s="7"/>
      <c r="C657" s="7"/>
      <c r="D657" s="7"/>
      <c r="O657" s="7"/>
      <c r="P657" s="7"/>
    </row>
    <row r="658" spans="1:16" ht="16.149999999999999" customHeight="1" thickBot="1">
      <c r="A658" s="7"/>
      <c r="B658" s="7"/>
      <c r="C658" s="7"/>
      <c r="D658" s="7"/>
      <c r="O658" s="7"/>
      <c r="P658" s="7"/>
    </row>
    <row r="659" spans="1:16" ht="16.149999999999999" customHeight="1" thickBot="1">
      <c r="A659" s="7"/>
      <c r="B659" s="7"/>
      <c r="C659" s="7"/>
      <c r="D659" s="7"/>
      <c r="O659" s="7"/>
      <c r="P659" s="7"/>
    </row>
    <row r="660" spans="1:16" ht="16.149999999999999" customHeight="1" thickBot="1">
      <c r="A660" s="7"/>
      <c r="B660" s="7"/>
      <c r="C660" s="7"/>
      <c r="D660" s="7"/>
      <c r="O660" s="7"/>
      <c r="P660" s="7"/>
    </row>
    <row r="661" spans="1:16" ht="16.149999999999999" customHeight="1" thickBot="1">
      <c r="A661" s="7"/>
      <c r="B661" s="7"/>
      <c r="C661" s="7"/>
      <c r="D661" s="7"/>
      <c r="O661" s="7"/>
      <c r="P661" s="7"/>
    </row>
    <row r="662" spans="1:16" ht="16.149999999999999" customHeight="1" thickBot="1">
      <c r="A662" s="7"/>
      <c r="B662" s="7"/>
      <c r="C662" s="7"/>
      <c r="D662" s="7"/>
      <c r="O662" s="7"/>
      <c r="P662" s="7"/>
    </row>
    <row r="663" spans="1:16" ht="16.149999999999999" customHeight="1" thickBot="1">
      <c r="A663" s="7"/>
      <c r="B663" s="7"/>
      <c r="C663" s="7"/>
      <c r="D663" s="7"/>
      <c r="O663" s="7"/>
      <c r="P663" s="7"/>
    </row>
    <row r="664" spans="1:16" ht="16.149999999999999" customHeight="1" thickBot="1">
      <c r="A664" s="7"/>
      <c r="B664" s="7"/>
      <c r="C664" s="7"/>
      <c r="D664" s="7"/>
      <c r="O664" s="7"/>
      <c r="P664" s="7"/>
    </row>
    <row r="665" spans="1:16" ht="16.149999999999999" customHeight="1" thickBot="1">
      <c r="A665" s="7"/>
      <c r="B665" s="7"/>
      <c r="C665" s="7"/>
      <c r="D665" s="7"/>
      <c r="O665" s="7"/>
      <c r="P665" s="7"/>
    </row>
    <row r="666" spans="1:16" ht="16.149999999999999" customHeight="1" thickBot="1">
      <c r="A666" s="7"/>
      <c r="B666" s="7"/>
      <c r="C666" s="7"/>
      <c r="D666" s="7"/>
      <c r="O666" s="7"/>
      <c r="P666" s="7"/>
    </row>
    <row r="667" spans="1:16" ht="16.149999999999999" customHeight="1" thickBot="1">
      <c r="A667" s="7"/>
      <c r="B667" s="7"/>
      <c r="C667" s="7"/>
      <c r="D667" s="7"/>
      <c r="O667" s="7"/>
      <c r="P667" s="7"/>
    </row>
    <row r="668" spans="1:16" ht="16.149999999999999" customHeight="1" thickBot="1">
      <c r="A668" s="7"/>
      <c r="B668" s="7"/>
      <c r="C668" s="7"/>
      <c r="D668" s="7"/>
      <c r="O668" s="7"/>
      <c r="P668" s="7"/>
    </row>
    <row r="669" spans="1:16" ht="16.149999999999999" customHeight="1" thickBot="1">
      <c r="A669" s="7"/>
      <c r="B669" s="7"/>
      <c r="C669" s="7"/>
      <c r="D669" s="7"/>
      <c r="O669" s="7"/>
      <c r="P669" s="7"/>
    </row>
    <row r="670" spans="1:16" ht="16.149999999999999" customHeight="1" thickBot="1">
      <c r="A670" s="7"/>
      <c r="B670" s="7"/>
      <c r="C670" s="7"/>
      <c r="D670" s="7"/>
      <c r="O670" s="7"/>
      <c r="P670" s="7"/>
    </row>
    <row r="671" spans="1:16" ht="16.149999999999999" customHeight="1" thickBot="1">
      <c r="A671" s="7"/>
      <c r="B671" s="7"/>
      <c r="C671" s="7"/>
      <c r="D671" s="7"/>
      <c r="O671" s="7"/>
      <c r="P671" s="7"/>
    </row>
    <row r="672" spans="1:16" ht="16.149999999999999" customHeight="1" thickBot="1">
      <c r="A672" s="7"/>
      <c r="B672" s="7"/>
      <c r="C672" s="7"/>
      <c r="D672" s="7"/>
      <c r="O672" s="7"/>
      <c r="P672" s="7"/>
    </row>
    <row r="673" spans="1:16" ht="16.149999999999999" customHeight="1" thickBot="1">
      <c r="A673" s="7"/>
      <c r="B673" s="7"/>
      <c r="C673" s="7"/>
      <c r="D673" s="7"/>
      <c r="O673" s="7"/>
      <c r="P673" s="7"/>
    </row>
    <row r="674" spans="1:16" ht="16.149999999999999" customHeight="1" thickBot="1">
      <c r="A674" s="7"/>
      <c r="B674" s="7"/>
      <c r="C674" s="7"/>
      <c r="D674" s="7"/>
      <c r="O674" s="7"/>
      <c r="P674" s="7"/>
    </row>
    <row r="675" spans="1:16" ht="16.149999999999999" customHeight="1" thickBot="1">
      <c r="A675" s="7"/>
      <c r="B675" s="7"/>
      <c r="C675" s="7"/>
      <c r="D675" s="7"/>
      <c r="O675" s="7"/>
      <c r="P675" s="7"/>
    </row>
    <row r="676" spans="1:16" ht="16.149999999999999" customHeight="1" thickBot="1">
      <c r="A676" s="7"/>
      <c r="B676" s="7"/>
      <c r="C676" s="7"/>
      <c r="D676" s="7"/>
      <c r="O676" s="7"/>
      <c r="P676" s="7"/>
    </row>
    <row r="677" spans="1:16" ht="16.149999999999999" customHeight="1" thickBot="1">
      <c r="A677" s="7"/>
      <c r="B677" s="7"/>
      <c r="C677" s="7"/>
      <c r="D677" s="7"/>
      <c r="O677" s="7"/>
      <c r="P677" s="7"/>
    </row>
    <row r="678" spans="1:16" ht="16.149999999999999" customHeight="1" thickBot="1">
      <c r="A678" s="7"/>
      <c r="B678" s="7"/>
      <c r="C678" s="7"/>
      <c r="D678" s="7"/>
      <c r="O678" s="7"/>
      <c r="P678" s="7"/>
    </row>
    <row r="679" spans="1:16" ht="16.149999999999999" customHeight="1" thickBot="1">
      <c r="A679" s="7"/>
      <c r="B679" s="7"/>
      <c r="C679" s="7"/>
      <c r="D679" s="7"/>
      <c r="O679" s="7"/>
      <c r="P679" s="7"/>
    </row>
    <row r="680" spans="1:16" ht="16.149999999999999" customHeight="1" thickBot="1">
      <c r="A680" s="7"/>
      <c r="B680" s="7"/>
      <c r="C680" s="7"/>
      <c r="D680" s="7"/>
      <c r="O680" s="7"/>
      <c r="P680" s="7"/>
    </row>
    <row r="681" spans="1:16" ht="16.149999999999999" customHeight="1" thickBot="1">
      <c r="A681" s="7"/>
      <c r="B681" s="7"/>
      <c r="C681" s="7"/>
      <c r="D681" s="7"/>
      <c r="O681" s="7"/>
      <c r="P681" s="7"/>
    </row>
    <row r="682" spans="1:16" ht="16.149999999999999" customHeight="1" thickBot="1">
      <c r="A682" s="7"/>
      <c r="B682" s="7"/>
      <c r="C682" s="7"/>
      <c r="D682" s="7"/>
      <c r="O682" s="7"/>
      <c r="P682" s="7"/>
    </row>
    <row r="683" spans="1:16" ht="16.149999999999999" customHeight="1" thickBot="1">
      <c r="A683" s="7"/>
      <c r="B683" s="7"/>
      <c r="C683" s="7"/>
      <c r="D683" s="7"/>
      <c r="O683" s="7"/>
      <c r="P683" s="7"/>
    </row>
    <row r="684" spans="1:16" ht="16.149999999999999" customHeight="1" thickBot="1">
      <c r="A684" s="7"/>
      <c r="B684" s="7"/>
      <c r="C684" s="7"/>
      <c r="D684" s="7"/>
      <c r="O684" s="7"/>
      <c r="P684" s="7"/>
    </row>
    <row r="685" spans="1:16" ht="16.149999999999999" customHeight="1" thickBot="1">
      <c r="A685" s="7"/>
      <c r="B685" s="7"/>
      <c r="C685" s="7"/>
      <c r="D685" s="7"/>
      <c r="O685" s="7"/>
      <c r="P685" s="7"/>
    </row>
    <row r="686" spans="1:16" ht="16.149999999999999" customHeight="1" thickBot="1">
      <c r="A686" s="7"/>
      <c r="B686" s="7"/>
      <c r="C686" s="7"/>
      <c r="D686" s="7"/>
      <c r="O686" s="7"/>
      <c r="P686" s="7"/>
    </row>
    <row r="687" spans="1:16" ht="16.149999999999999" customHeight="1" thickBot="1">
      <c r="A687" s="7"/>
      <c r="B687" s="7"/>
      <c r="C687" s="7"/>
      <c r="D687" s="7"/>
      <c r="O687" s="7"/>
      <c r="P687" s="7"/>
    </row>
    <row r="688" spans="1:16" ht="16.149999999999999" customHeight="1" thickBot="1">
      <c r="A688" s="7"/>
      <c r="B688" s="7"/>
      <c r="C688" s="7"/>
      <c r="D688" s="7"/>
      <c r="O688" s="7"/>
      <c r="P688" s="7"/>
    </row>
    <row r="689" spans="1:16" ht="16.149999999999999" customHeight="1" thickBot="1">
      <c r="A689" s="7"/>
      <c r="B689" s="7"/>
      <c r="C689" s="7"/>
      <c r="D689" s="7"/>
      <c r="O689" s="7"/>
      <c r="P689" s="7"/>
    </row>
    <row r="690" spans="1:16" ht="16.149999999999999" customHeight="1" thickBot="1">
      <c r="A690" s="7"/>
      <c r="B690" s="7"/>
      <c r="C690" s="7"/>
      <c r="D690" s="7"/>
      <c r="O690" s="7"/>
      <c r="P690" s="7"/>
    </row>
    <row r="691" spans="1:16" ht="16.149999999999999" customHeight="1" thickBot="1">
      <c r="A691" s="7"/>
      <c r="B691" s="7"/>
      <c r="C691" s="7"/>
      <c r="D691" s="7"/>
      <c r="O691" s="7"/>
      <c r="P691" s="7"/>
    </row>
    <row r="692" spans="1:16" ht="16.149999999999999" customHeight="1" thickBot="1">
      <c r="A692" s="7"/>
      <c r="B692" s="7"/>
      <c r="C692" s="7"/>
      <c r="D692" s="7"/>
      <c r="O692" s="7"/>
      <c r="P692" s="7"/>
    </row>
    <row r="693" spans="1:16" ht="16.149999999999999" customHeight="1" thickBot="1">
      <c r="A693" s="7"/>
      <c r="B693" s="7"/>
      <c r="C693" s="7"/>
      <c r="D693" s="7"/>
      <c r="O693" s="7"/>
      <c r="P693" s="7"/>
    </row>
    <row r="694" spans="1:16" ht="16.149999999999999" customHeight="1" thickBot="1">
      <c r="A694" s="7"/>
      <c r="B694" s="7"/>
      <c r="C694" s="7"/>
      <c r="D694" s="7"/>
      <c r="O694" s="7"/>
      <c r="P694" s="7"/>
    </row>
    <row r="695" spans="1:16" ht="16.149999999999999" customHeight="1" thickBot="1">
      <c r="A695" s="7"/>
      <c r="B695" s="7"/>
      <c r="C695" s="7"/>
      <c r="D695" s="7"/>
      <c r="O695" s="7"/>
      <c r="P695" s="7"/>
    </row>
    <row r="696" spans="1:16" ht="16.149999999999999" customHeight="1" thickBot="1">
      <c r="A696" s="7"/>
      <c r="B696" s="7"/>
      <c r="C696" s="7"/>
      <c r="D696" s="7"/>
      <c r="O696" s="7"/>
      <c r="P696" s="7"/>
    </row>
    <row r="697" spans="1:16" ht="16.149999999999999" customHeight="1" thickBot="1">
      <c r="A697" s="7"/>
      <c r="B697" s="7"/>
      <c r="C697" s="7"/>
      <c r="D697" s="7"/>
      <c r="O697" s="7"/>
      <c r="P697" s="7"/>
    </row>
    <row r="698" spans="1:16" ht="16.149999999999999" customHeight="1" thickBot="1">
      <c r="A698" s="7"/>
      <c r="B698" s="7"/>
      <c r="C698" s="7"/>
      <c r="D698" s="7"/>
      <c r="O698" s="7"/>
      <c r="P698" s="7"/>
    </row>
    <row r="699" spans="1:16" ht="16.149999999999999" customHeight="1" thickBot="1">
      <c r="A699" s="7"/>
      <c r="B699" s="7"/>
      <c r="C699" s="7"/>
      <c r="D699" s="7"/>
      <c r="O699" s="7"/>
      <c r="P699" s="7"/>
    </row>
    <row r="700" spans="1:16" ht="16.149999999999999" customHeight="1" thickBot="1">
      <c r="A700" s="7"/>
      <c r="B700" s="7"/>
      <c r="C700" s="7"/>
      <c r="D700" s="7"/>
      <c r="O700" s="7"/>
      <c r="P700" s="7"/>
    </row>
    <row r="701" spans="1:16" ht="16.149999999999999" customHeight="1" thickBot="1">
      <c r="A701" s="7"/>
      <c r="B701" s="7"/>
      <c r="C701" s="7"/>
      <c r="D701" s="7"/>
      <c r="O701" s="7"/>
      <c r="P701" s="7"/>
    </row>
    <row r="702" spans="1:16" ht="16.149999999999999" customHeight="1" thickBot="1">
      <c r="A702" s="7"/>
      <c r="B702" s="7"/>
      <c r="C702" s="7"/>
      <c r="D702" s="7"/>
      <c r="O702" s="7"/>
      <c r="P702" s="7"/>
    </row>
    <row r="703" spans="1:16" ht="16.149999999999999" customHeight="1" thickBot="1">
      <c r="A703" s="7"/>
      <c r="B703" s="7"/>
      <c r="C703" s="7"/>
      <c r="D703" s="7"/>
      <c r="O703" s="7"/>
      <c r="P703" s="7"/>
    </row>
    <row r="704" spans="1:16" ht="16.149999999999999" customHeight="1" thickBot="1">
      <c r="A704" s="7"/>
      <c r="B704" s="7"/>
      <c r="C704" s="7"/>
      <c r="D704" s="7"/>
      <c r="O704" s="7"/>
      <c r="P704" s="7"/>
    </row>
    <row r="705" spans="1:16" ht="16.149999999999999" customHeight="1" thickBot="1">
      <c r="A705" s="7"/>
      <c r="B705" s="7"/>
      <c r="C705" s="7"/>
      <c r="D705" s="7"/>
      <c r="O705" s="7"/>
      <c r="P705" s="7"/>
    </row>
    <row r="706" spans="1:16" ht="16.149999999999999" customHeight="1" thickBot="1">
      <c r="A706" s="7"/>
      <c r="B706" s="7"/>
      <c r="C706" s="7"/>
      <c r="D706" s="7"/>
      <c r="O706" s="7"/>
      <c r="P706" s="7"/>
    </row>
    <row r="707" spans="1:16" ht="16.149999999999999" customHeight="1" thickBot="1">
      <c r="A707" s="7"/>
      <c r="B707" s="7"/>
      <c r="C707" s="7"/>
      <c r="D707" s="7"/>
      <c r="O707" s="7"/>
      <c r="P707" s="7"/>
    </row>
    <row r="708" spans="1:16" ht="16.149999999999999" customHeight="1" thickBot="1">
      <c r="A708" s="7"/>
      <c r="B708" s="7"/>
      <c r="C708" s="7"/>
      <c r="D708" s="7"/>
      <c r="O708" s="7"/>
      <c r="P708" s="7"/>
    </row>
    <row r="709" spans="1:16" ht="16.149999999999999" customHeight="1" thickBot="1">
      <c r="A709" s="7"/>
      <c r="B709" s="7"/>
      <c r="C709" s="7"/>
      <c r="D709" s="7"/>
      <c r="O709" s="7"/>
      <c r="P709" s="7"/>
    </row>
    <row r="710" spans="1:16" ht="16.149999999999999" customHeight="1" thickBot="1">
      <c r="A710" s="7"/>
      <c r="B710" s="7"/>
      <c r="C710" s="7"/>
      <c r="D710" s="7"/>
      <c r="O710" s="7"/>
      <c r="P710" s="7"/>
    </row>
    <row r="711" spans="1:16" ht="16.149999999999999" customHeight="1" thickBot="1">
      <c r="A711" s="7"/>
      <c r="B711" s="7"/>
      <c r="C711" s="7"/>
      <c r="D711" s="7"/>
      <c r="O711" s="7"/>
      <c r="P711" s="7"/>
    </row>
    <row r="712" spans="1:16" ht="16.149999999999999" customHeight="1" thickBot="1">
      <c r="A712" s="7"/>
      <c r="B712" s="7"/>
      <c r="C712" s="7"/>
      <c r="D712" s="7"/>
      <c r="O712" s="7"/>
      <c r="P712" s="7"/>
    </row>
    <row r="713" spans="1:16" ht="16.149999999999999" customHeight="1" thickBot="1">
      <c r="A713" s="7"/>
      <c r="B713" s="7"/>
      <c r="C713" s="7"/>
      <c r="D713" s="7"/>
      <c r="O713" s="7"/>
      <c r="P713" s="7"/>
    </row>
    <row r="714" spans="1:16" ht="16.149999999999999" customHeight="1" thickBot="1">
      <c r="A714" s="7"/>
      <c r="B714" s="7"/>
      <c r="C714" s="7"/>
      <c r="D714" s="7"/>
      <c r="O714" s="7"/>
      <c r="P714" s="7"/>
    </row>
    <row r="715" spans="1:16" ht="16.149999999999999" customHeight="1" thickBot="1">
      <c r="A715" s="7"/>
      <c r="B715" s="7"/>
      <c r="C715" s="7"/>
      <c r="D715" s="7"/>
      <c r="O715" s="7"/>
      <c r="P715" s="7"/>
    </row>
    <row r="716" spans="1:16" ht="16.149999999999999" customHeight="1" thickBot="1">
      <c r="A716" s="7"/>
      <c r="B716" s="7"/>
      <c r="C716" s="7"/>
      <c r="D716" s="7"/>
      <c r="O716" s="7"/>
      <c r="P716" s="7"/>
    </row>
    <row r="717" spans="1:16" ht="16.149999999999999" customHeight="1" thickBot="1">
      <c r="A717" s="7"/>
      <c r="B717" s="7"/>
      <c r="C717" s="7"/>
      <c r="D717" s="7"/>
      <c r="O717" s="7"/>
      <c r="P717" s="7"/>
    </row>
    <row r="718" spans="1:16" ht="16.149999999999999" customHeight="1" thickBot="1">
      <c r="A718" s="7"/>
      <c r="B718" s="7"/>
      <c r="C718" s="7"/>
      <c r="D718" s="7"/>
      <c r="O718" s="7"/>
      <c r="P718" s="7"/>
    </row>
    <row r="719" spans="1:16" ht="16.149999999999999" customHeight="1" thickBot="1">
      <c r="A719" s="7"/>
      <c r="B719" s="7"/>
      <c r="C719" s="7"/>
      <c r="D719" s="7"/>
      <c r="O719" s="7"/>
      <c r="P719" s="7"/>
    </row>
    <row r="720" spans="1:16" ht="16.149999999999999" customHeight="1" thickBot="1">
      <c r="A720" s="7"/>
      <c r="B720" s="7"/>
      <c r="C720" s="7"/>
      <c r="D720" s="7"/>
      <c r="O720" s="7"/>
      <c r="P720" s="7"/>
    </row>
    <row r="721" spans="1:16" ht="16.149999999999999" customHeight="1" thickBot="1">
      <c r="A721" s="7"/>
      <c r="B721" s="7"/>
      <c r="C721" s="7"/>
      <c r="D721" s="7"/>
      <c r="O721" s="7"/>
      <c r="P721" s="7"/>
    </row>
    <row r="722" spans="1:16" ht="16.149999999999999" customHeight="1" thickBot="1">
      <c r="A722" s="7"/>
      <c r="B722" s="7"/>
      <c r="C722" s="7"/>
      <c r="D722" s="7"/>
      <c r="O722" s="7"/>
      <c r="P722" s="7"/>
    </row>
    <row r="723" spans="1:16" ht="16.149999999999999" customHeight="1" thickBot="1">
      <c r="A723" s="7"/>
      <c r="B723" s="7"/>
      <c r="C723" s="7"/>
      <c r="D723" s="7"/>
      <c r="O723" s="7"/>
      <c r="P723" s="7"/>
    </row>
    <row r="724" spans="1:16" ht="16.149999999999999" customHeight="1" thickBot="1">
      <c r="A724" s="7"/>
      <c r="B724" s="7"/>
      <c r="C724" s="7"/>
      <c r="D724" s="7"/>
      <c r="O724" s="7"/>
      <c r="P724" s="7"/>
    </row>
    <row r="725" spans="1:16" ht="16.149999999999999" customHeight="1" thickBot="1">
      <c r="A725" s="7"/>
      <c r="B725" s="7"/>
      <c r="C725" s="7"/>
      <c r="D725" s="7"/>
      <c r="O725" s="7"/>
      <c r="P725" s="7"/>
    </row>
    <row r="726" spans="1:16" ht="16.149999999999999" customHeight="1" thickBot="1">
      <c r="A726" s="7"/>
      <c r="B726" s="7"/>
      <c r="C726" s="7"/>
      <c r="D726" s="7"/>
      <c r="O726" s="7"/>
      <c r="P726" s="7"/>
    </row>
    <row r="727" spans="1:16" ht="16.149999999999999" customHeight="1" thickBot="1">
      <c r="A727" s="7"/>
      <c r="B727" s="7"/>
      <c r="C727" s="7"/>
      <c r="D727" s="7"/>
      <c r="O727" s="7"/>
      <c r="P727" s="7"/>
    </row>
    <row r="728" spans="1:16" ht="16.149999999999999" customHeight="1" thickBot="1">
      <c r="A728" s="7"/>
      <c r="B728" s="7"/>
      <c r="C728" s="7"/>
      <c r="D728" s="7"/>
      <c r="O728" s="7"/>
      <c r="P728" s="7"/>
    </row>
    <row r="729" spans="1:16" ht="16.149999999999999" customHeight="1" thickBot="1">
      <c r="A729" s="7"/>
      <c r="B729" s="7"/>
      <c r="C729" s="7"/>
      <c r="D729" s="7"/>
      <c r="O729" s="7"/>
      <c r="P729" s="7"/>
    </row>
    <row r="730" spans="1:16" ht="16.149999999999999" customHeight="1" thickBot="1">
      <c r="A730" s="7"/>
      <c r="B730" s="7"/>
      <c r="C730" s="7"/>
      <c r="D730" s="7"/>
      <c r="O730" s="7"/>
      <c r="P730" s="7"/>
    </row>
    <row r="731" spans="1:16" ht="16.149999999999999" customHeight="1" thickBot="1">
      <c r="A731" s="7"/>
      <c r="B731" s="7"/>
      <c r="C731" s="7"/>
      <c r="D731" s="7"/>
      <c r="O731" s="7"/>
      <c r="P731" s="7"/>
    </row>
    <row r="732" spans="1:16" ht="16.149999999999999" customHeight="1" thickBot="1">
      <c r="A732" s="7"/>
      <c r="B732" s="7"/>
      <c r="C732" s="7"/>
      <c r="D732" s="7"/>
      <c r="O732" s="7"/>
      <c r="P732" s="7"/>
    </row>
    <row r="733" spans="1:16" ht="16.149999999999999" customHeight="1" thickBot="1">
      <c r="A733" s="7"/>
      <c r="B733" s="7"/>
      <c r="C733" s="7"/>
      <c r="D733" s="7"/>
      <c r="O733" s="7"/>
      <c r="P733" s="7"/>
    </row>
    <row r="734" spans="1:16" ht="16.149999999999999" customHeight="1" thickBot="1">
      <c r="A734" s="7"/>
      <c r="B734" s="7"/>
      <c r="C734" s="7"/>
      <c r="D734" s="7"/>
      <c r="O734" s="7"/>
      <c r="P734" s="7"/>
    </row>
    <row r="735" spans="1:16" ht="16.149999999999999" customHeight="1" thickBot="1">
      <c r="A735" s="7"/>
      <c r="B735" s="7"/>
      <c r="C735" s="7"/>
      <c r="D735" s="7"/>
      <c r="O735" s="7"/>
      <c r="P735" s="7"/>
    </row>
    <row r="736" spans="1:16" ht="16.149999999999999" customHeight="1" thickBot="1">
      <c r="A736" s="7"/>
      <c r="B736" s="7"/>
      <c r="C736" s="7"/>
      <c r="D736" s="7"/>
      <c r="O736" s="7"/>
      <c r="P736" s="7"/>
    </row>
    <row r="737" spans="1:16" ht="16.149999999999999" customHeight="1" thickBot="1">
      <c r="A737" s="7"/>
      <c r="B737" s="7"/>
      <c r="C737" s="7"/>
      <c r="D737" s="7"/>
      <c r="O737" s="7"/>
      <c r="P737" s="7"/>
    </row>
    <row r="738" spans="1:16" ht="16.149999999999999" customHeight="1" thickBot="1">
      <c r="A738" s="7"/>
      <c r="B738" s="7"/>
      <c r="C738" s="7"/>
      <c r="D738" s="7"/>
      <c r="O738" s="7"/>
      <c r="P738" s="7"/>
    </row>
    <row r="739" spans="1:16" ht="16.149999999999999" customHeight="1" thickBot="1">
      <c r="A739" s="7"/>
      <c r="B739" s="7"/>
      <c r="C739" s="7"/>
      <c r="D739" s="7"/>
      <c r="O739" s="7"/>
      <c r="P739" s="7"/>
    </row>
    <row r="740" spans="1:16" ht="16.149999999999999" customHeight="1" thickBot="1">
      <c r="A740" s="7"/>
      <c r="B740" s="7"/>
      <c r="C740" s="7"/>
      <c r="D740" s="7"/>
      <c r="O740" s="7"/>
      <c r="P740" s="7"/>
    </row>
    <row r="741" spans="1:16" ht="16.149999999999999" customHeight="1" thickBot="1">
      <c r="A741" s="7"/>
      <c r="B741" s="7"/>
      <c r="C741" s="7"/>
      <c r="D741" s="7"/>
      <c r="O741" s="7"/>
      <c r="P741" s="7"/>
    </row>
    <row r="742" spans="1:16" ht="16.149999999999999" customHeight="1" thickBot="1">
      <c r="A742" s="7"/>
      <c r="B742" s="7"/>
      <c r="C742" s="7"/>
      <c r="D742" s="7"/>
      <c r="O742" s="7"/>
      <c r="P742" s="7"/>
    </row>
    <row r="743" spans="1:16" ht="16.149999999999999" customHeight="1" thickBot="1">
      <c r="A743" s="7"/>
      <c r="B743" s="7"/>
      <c r="C743" s="7"/>
      <c r="D743" s="7"/>
      <c r="O743" s="7"/>
      <c r="P743" s="7"/>
    </row>
    <row r="744" spans="1:16" ht="16.149999999999999" customHeight="1" thickBot="1">
      <c r="A744" s="7"/>
      <c r="B744" s="7"/>
      <c r="C744" s="7"/>
      <c r="D744" s="7"/>
      <c r="O744" s="7"/>
      <c r="P744" s="7"/>
    </row>
    <row r="745" spans="1:16" ht="16.149999999999999" customHeight="1" thickBot="1">
      <c r="A745" s="7"/>
      <c r="B745" s="7"/>
      <c r="C745" s="7"/>
      <c r="D745" s="7"/>
      <c r="O745" s="7"/>
      <c r="P745" s="7"/>
    </row>
    <row r="746" spans="1:16" ht="16.149999999999999" customHeight="1" thickBot="1">
      <c r="A746" s="7"/>
      <c r="B746" s="7"/>
      <c r="C746" s="7"/>
      <c r="D746" s="7"/>
      <c r="O746" s="7"/>
      <c r="P746" s="7"/>
    </row>
    <row r="747" spans="1:16" ht="16.149999999999999" customHeight="1" thickBot="1">
      <c r="A747" s="7"/>
      <c r="B747" s="7"/>
      <c r="C747" s="7"/>
      <c r="D747" s="7"/>
      <c r="O747" s="7"/>
      <c r="P747" s="7"/>
    </row>
    <row r="748" spans="1:16" ht="16.149999999999999" customHeight="1" thickBot="1">
      <c r="A748" s="7"/>
      <c r="B748" s="7"/>
      <c r="C748" s="7"/>
      <c r="D748" s="7"/>
      <c r="O748" s="7"/>
      <c r="P748" s="7"/>
    </row>
    <row r="749" spans="1:16" ht="16.149999999999999" customHeight="1" thickBot="1">
      <c r="A749" s="7"/>
      <c r="B749" s="7"/>
      <c r="C749" s="7"/>
      <c r="D749" s="7"/>
      <c r="O749" s="7"/>
      <c r="P749" s="7"/>
    </row>
    <row r="750" spans="1:16" ht="16.149999999999999" customHeight="1" thickBot="1">
      <c r="A750" s="7"/>
      <c r="B750" s="7"/>
      <c r="C750" s="7"/>
      <c r="D750" s="7"/>
      <c r="O750" s="7"/>
      <c r="P750" s="7"/>
    </row>
    <row r="751" spans="1:16" ht="16.149999999999999" customHeight="1" thickBot="1">
      <c r="A751" s="7"/>
      <c r="B751" s="7"/>
      <c r="C751" s="7"/>
      <c r="D751" s="7"/>
      <c r="O751" s="7"/>
      <c r="P751" s="7"/>
    </row>
    <row r="752" spans="1:16" ht="16.149999999999999" customHeight="1" thickBot="1">
      <c r="A752" s="7"/>
      <c r="B752" s="7"/>
      <c r="C752" s="7"/>
      <c r="D752" s="7"/>
      <c r="O752" s="7"/>
      <c r="P752" s="7"/>
    </row>
    <row r="753" spans="1:16" ht="16.149999999999999" customHeight="1" thickBot="1">
      <c r="A753" s="7"/>
      <c r="B753" s="7"/>
      <c r="C753" s="7"/>
      <c r="D753" s="7"/>
      <c r="O753" s="7"/>
      <c r="P753" s="7"/>
    </row>
    <row r="754" spans="1:16" ht="16.149999999999999" customHeight="1" thickBot="1">
      <c r="A754" s="7"/>
      <c r="B754" s="7"/>
      <c r="C754" s="7"/>
      <c r="D754" s="7"/>
      <c r="O754" s="7"/>
      <c r="P754" s="7"/>
    </row>
    <row r="755" spans="1:16" ht="16.149999999999999" customHeight="1" thickBot="1">
      <c r="A755" s="7"/>
      <c r="B755" s="7"/>
      <c r="C755" s="7"/>
      <c r="D755" s="7"/>
      <c r="O755" s="7"/>
      <c r="P755" s="7"/>
    </row>
    <row r="756" spans="1:16" ht="16.149999999999999" customHeight="1" thickBot="1">
      <c r="A756" s="7"/>
      <c r="B756" s="7"/>
      <c r="C756" s="7"/>
      <c r="D756" s="7"/>
      <c r="O756" s="7"/>
      <c r="P756" s="7"/>
    </row>
    <row r="757" spans="1:16" ht="16.149999999999999" customHeight="1" thickBot="1">
      <c r="A757" s="7"/>
      <c r="B757" s="7"/>
      <c r="C757" s="7"/>
      <c r="D757" s="7"/>
      <c r="O757" s="7"/>
      <c r="P757" s="7"/>
    </row>
    <row r="758" spans="1:16" ht="16.149999999999999" customHeight="1" thickBot="1">
      <c r="A758" s="7"/>
      <c r="B758" s="7"/>
      <c r="C758" s="7"/>
      <c r="D758" s="7"/>
      <c r="O758" s="7"/>
      <c r="P758" s="7"/>
    </row>
    <row r="759" spans="1:16" ht="16.149999999999999" customHeight="1" thickBot="1">
      <c r="A759" s="7"/>
      <c r="B759" s="7"/>
      <c r="C759" s="7"/>
      <c r="D759" s="7"/>
      <c r="O759" s="7"/>
      <c r="P759" s="7"/>
    </row>
    <row r="760" spans="1:16" ht="16.149999999999999" customHeight="1" thickBot="1">
      <c r="A760" s="7"/>
      <c r="B760" s="7"/>
      <c r="C760" s="7"/>
      <c r="D760" s="7"/>
      <c r="O760" s="7"/>
      <c r="P760" s="7"/>
    </row>
    <row r="761" spans="1:16" ht="16.149999999999999" customHeight="1" thickBot="1">
      <c r="A761" s="7"/>
      <c r="B761" s="7"/>
      <c r="C761" s="7"/>
      <c r="D761" s="7"/>
      <c r="O761" s="7"/>
      <c r="P761" s="7"/>
    </row>
    <row r="762" spans="1:16" ht="16.149999999999999" customHeight="1" thickBot="1">
      <c r="A762" s="7"/>
      <c r="B762" s="7"/>
      <c r="C762" s="7"/>
      <c r="D762" s="7"/>
      <c r="O762" s="7"/>
      <c r="P762" s="7"/>
    </row>
    <row r="763" spans="1:16" ht="16.149999999999999" customHeight="1" thickBot="1">
      <c r="A763" s="7"/>
      <c r="B763" s="7"/>
      <c r="C763" s="7"/>
      <c r="D763" s="7"/>
      <c r="O763" s="7"/>
      <c r="P763" s="7"/>
    </row>
    <row r="764" spans="1:16" ht="16.149999999999999" customHeight="1" thickBot="1">
      <c r="A764" s="7"/>
      <c r="B764" s="7"/>
      <c r="C764" s="7"/>
      <c r="D764" s="7"/>
      <c r="O764" s="7"/>
      <c r="P764" s="7"/>
    </row>
    <row r="765" spans="1:16" ht="16.149999999999999" customHeight="1" thickBot="1">
      <c r="A765" s="7"/>
      <c r="B765" s="7"/>
      <c r="C765" s="7"/>
      <c r="D765" s="7"/>
      <c r="O765" s="7"/>
      <c r="P765" s="7"/>
    </row>
    <row r="766" spans="1:16" ht="16.149999999999999" customHeight="1" thickBot="1">
      <c r="A766" s="7"/>
      <c r="B766" s="7"/>
      <c r="C766" s="7"/>
      <c r="D766" s="7"/>
      <c r="O766" s="7"/>
      <c r="P766" s="7"/>
    </row>
    <row r="767" spans="1:16" ht="16.149999999999999" customHeight="1" thickBot="1">
      <c r="A767" s="7"/>
      <c r="B767" s="7"/>
      <c r="C767" s="7"/>
      <c r="D767" s="7"/>
      <c r="O767" s="7"/>
      <c r="P767" s="7"/>
    </row>
    <row r="768" spans="1:16" ht="16.149999999999999" customHeight="1" thickBot="1">
      <c r="A768" s="7"/>
      <c r="B768" s="7"/>
      <c r="C768" s="7"/>
      <c r="D768" s="7"/>
      <c r="O768" s="7"/>
      <c r="P768" s="7"/>
    </row>
    <row r="769" spans="1:16" ht="16.149999999999999" customHeight="1" thickBot="1">
      <c r="A769" s="7"/>
      <c r="B769" s="7"/>
      <c r="C769" s="7"/>
      <c r="D769" s="7"/>
      <c r="O769" s="7"/>
      <c r="P769" s="7"/>
    </row>
    <row r="770" spans="1:16" ht="16.149999999999999" customHeight="1" thickBot="1">
      <c r="A770" s="7"/>
      <c r="B770" s="7"/>
      <c r="C770" s="7"/>
      <c r="D770" s="7"/>
      <c r="O770" s="7"/>
      <c r="P770" s="7"/>
    </row>
    <row r="771" spans="1:16" ht="16.149999999999999" customHeight="1" thickBot="1">
      <c r="A771" s="7"/>
      <c r="B771" s="7"/>
      <c r="C771" s="7"/>
      <c r="D771" s="7"/>
      <c r="O771" s="7"/>
      <c r="P771" s="7"/>
    </row>
    <row r="772" spans="1:16" ht="16.149999999999999" customHeight="1" thickBot="1">
      <c r="A772" s="7"/>
      <c r="B772" s="7"/>
      <c r="C772" s="7"/>
      <c r="D772" s="7"/>
      <c r="O772" s="7"/>
      <c r="P772" s="7"/>
    </row>
    <row r="773" spans="1:16" ht="16.149999999999999" customHeight="1" thickBot="1">
      <c r="A773" s="7"/>
      <c r="B773" s="7"/>
      <c r="C773" s="7"/>
      <c r="D773" s="7"/>
      <c r="O773" s="7"/>
      <c r="P773" s="7"/>
    </row>
    <row r="774" spans="1:16" ht="16.149999999999999" customHeight="1" thickBot="1">
      <c r="A774" s="7"/>
      <c r="B774" s="7"/>
      <c r="C774" s="7"/>
      <c r="D774" s="7"/>
      <c r="O774" s="7"/>
      <c r="P774" s="7"/>
    </row>
    <row r="775" spans="1:16" ht="16.149999999999999" customHeight="1" thickBot="1">
      <c r="A775" s="7"/>
      <c r="B775" s="7"/>
      <c r="C775" s="7"/>
      <c r="D775" s="7"/>
      <c r="O775" s="7"/>
      <c r="P775" s="7"/>
    </row>
    <row r="776" spans="1:16" ht="16.149999999999999" customHeight="1" thickBot="1">
      <c r="A776" s="7"/>
      <c r="B776" s="7"/>
      <c r="C776" s="7"/>
      <c r="D776" s="7"/>
      <c r="O776" s="7"/>
      <c r="P776" s="7"/>
    </row>
    <row r="777" spans="1:16" ht="16.149999999999999" customHeight="1" thickBot="1">
      <c r="A777" s="7"/>
      <c r="B777" s="7"/>
      <c r="C777" s="7"/>
      <c r="D777" s="7"/>
      <c r="O777" s="7"/>
      <c r="P777" s="7"/>
    </row>
    <row r="778" spans="1:16" ht="16.149999999999999" customHeight="1" thickBot="1">
      <c r="A778" s="7"/>
      <c r="B778" s="7"/>
      <c r="C778" s="7"/>
      <c r="D778" s="7"/>
      <c r="O778" s="7"/>
      <c r="P778" s="7"/>
    </row>
    <row r="779" spans="1:16" ht="16.149999999999999" customHeight="1" thickBot="1">
      <c r="A779" s="7"/>
      <c r="B779" s="7"/>
      <c r="C779" s="7"/>
      <c r="D779" s="7"/>
      <c r="O779" s="7"/>
      <c r="P779" s="7"/>
    </row>
    <row r="780" spans="1:16" ht="16.149999999999999" customHeight="1" thickBot="1">
      <c r="A780" s="7"/>
      <c r="B780" s="7"/>
      <c r="C780" s="7"/>
      <c r="D780" s="7"/>
      <c r="O780" s="7"/>
      <c r="P780" s="7"/>
    </row>
    <row r="781" spans="1:16" ht="16.149999999999999" customHeight="1" thickBot="1">
      <c r="A781" s="7"/>
      <c r="B781" s="7"/>
      <c r="C781" s="7"/>
      <c r="D781" s="7"/>
      <c r="O781" s="7"/>
      <c r="P781" s="7"/>
    </row>
    <row r="782" spans="1:16" ht="16.149999999999999" customHeight="1" thickBot="1">
      <c r="A782" s="7"/>
      <c r="B782" s="7"/>
      <c r="C782" s="7"/>
      <c r="D782" s="7"/>
      <c r="O782" s="7"/>
      <c r="P782" s="7"/>
    </row>
    <row r="783" spans="1:16" ht="16.149999999999999" customHeight="1" thickBot="1">
      <c r="A783" s="7"/>
      <c r="B783" s="7"/>
      <c r="C783" s="7"/>
      <c r="D783" s="7"/>
      <c r="O783" s="7"/>
      <c r="P783" s="7"/>
    </row>
    <row r="784" spans="1:16" ht="16.149999999999999" customHeight="1" thickBot="1">
      <c r="A784" s="7"/>
      <c r="B784" s="7"/>
      <c r="C784" s="7"/>
      <c r="D784" s="7"/>
      <c r="O784" s="7"/>
      <c r="P784" s="7"/>
    </row>
    <row r="785" spans="1:16" ht="16.149999999999999" customHeight="1" thickBot="1">
      <c r="A785" s="7"/>
      <c r="B785" s="7"/>
      <c r="C785" s="7"/>
      <c r="D785" s="7"/>
      <c r="O785" s="7"/>
      <c r="P785" s="7"/>
    </row>
    <row r="786" spans="1:16" ht="16.149999999999999" customHeight="1" thickBot="1">
      <c r="A786" s="7"/>
      <c r="B786" s="7"/>
      <c r="C786" s="7"/>
      <c r="D786" s="7"/>
      <c r="O786" s="7"/>
      <c r="P786" s="7"/>
    </row>
    <row r="787" spans="1:16" ht="16.149999999999999" customHeight="1" thickBot="1">
      <c r="A787" s="7"/>
      <c r="B787" s="7"/>
      <c r="C787" s="7"/>
      <c r="D787" s="7"/>
      <c r="O787" s="7"/>
      <c r="P787" s="7"/>
    </row>
    <row r="788" spans="1:16" ht="16.149999999999999" customHeight="1" thickBot="1">
      <c r="A788" s="7"/>
      <c r="B788" s="7"/>
      <c r="C788" s="7"/>
      <c r="D788" s="7"/>
      <c r="O788" s="7"/>
      <c r="P788" s="7"/>
    </row>
    <row r="789" spans="1:16" ht="16.149999999999999" customHeight="1" thickBot="1">
      <c r="A789" s="7"/>
      <c r="B789" s="7"/>
      <c r="C789" s="7"/>
      <c r="D789" s="7"/>
      <c r="O789" s="7"/>
      <c r="P789" s="7"/>
    </row>
    <row r="790" spans="1:16" ht="16.149999999999999" customHeight="1" thickBot="1">
      <c r="A790" s="7"/>
      <c r="B790" s="7"/>
      <c r="C790" s="7"/>
      <c r="D790" s="7"/>
      <c r="O790" s="7"/>
      <c r="P790" s="7"/>
    </row>
    <row r="791" spans="1:16" ht="16.149999999999999" customHeight="1" thickBot="1">
      <c r="A791" s="7"/>
      <c r="B791" s="7"/>
      <c r="C791" s="7"/>
      <c r="D791" s="7"/>
      <c r="O791" s="7"/>
      <c r="P791" s="7"/>
    </row>
    <row r="792" spans="1:16" ht="16.149999999999999" customHeight="1" thickBot="1">
      <c r="A792" s="7"/>
      <c r="B792" s="7"/>
      <c r="C792" s="7"/>
      <c r="D792" s="7"/>
      <c r="O792" s="7"/>
      <c r="P792" s="7"/>
    </row>
    <row r="793" spans="1:16" ht="16.149999999999999" customHeight="1" thickBot="1">
      <c r="A793" s="7"/>
      <c r="B793" s="7"/>
      <c r="C793" s="7"/>
      <c r="D793" s="7"/>
      <c r="O793" s="7"/>
      <c r="P793" s="7"/>
    </row>
    <row r="794" spans="1:16" ht="16.149999999999999" customHeight="1" thickBot="1">
      <c r="A794" s="7"/>
      <c r="B794" s="7"/>
      <c r="C794" s="7"/>
      <c r="D794" s="7"/>
      <c r="O794" s="7"/>
      <c r="P794" s="7"/>
    </row>
    <row r="795" spans="1:16" ht="16.149999999999999" customHeight="1" thickBot="1">
      <c r="A795" s="7"/>
      <c r="B795" s="7"/>
      <c r="C795" s="7"/>
      <c r="D795" s="7"/>
      <c r="O795" s="7"/>
      <c r="P795" s="7"/>
    </row>
    <row r="796" spans="1:16" ht="16.149999999999999" customHeight="1" thickBot="1">
      <c r="A796" s="7"/>
      <c r="B796" s="7"/>
      <c r="C796" s="7"/>
      <c r="D796" s="7"/>
      <c r="O796" s="7"/>
      <c r="P796" s="7"/>
    </row>
    <row r="797" spans="1:16" ht="16.149999999999999" customHeight="1" thickBot="1">
      <c r="A797" s="7"/>
      <c r="B797" s="7"/>
      <c r="C797" s="7"/>
      <c r="D797" s="7"/>
      <c r="O797" s="7"/>
      <c r="P797" s="7"/>
    </row>
    <row r="798" spans="1:16" ht="16.149999999999999" customHeight="1" thickBot="1">
      <c r="A798" s="7"/>
      <c r="B798" s="7"/>
      <c r="C798" s="7"/>
      <c r="D798" s="7"/>
      <c r="O798" s="7"/>
      <c r="P798" s="7"/>
    </row>
    <row r="799" spans="1:16" ht="16.149999999999999" customHeight="1" thickBot="1">
      <c r="A799" s="7"/>
      <c r="B799" s="7"/>
      <c r="C799" s="7"/>
      <c r="D799" s="7"/>
      <c r="O799" s="7"/>
      <c r="P799" s="7"/>
    </row>
    <row r="800" spans="1:16" ht="16.149999999999999" customHeight="1" thickBot="1">
      <c r="A800" s="7"/>
      <c r="B800" s="7"/>
      <c r="C800" s="7"/>
      <c r="D800" s="7"/>
      <c r="O800" s="7"/>
      <c r="P800" s="7"/>
    </row>
    <row r="801" spans="1:16" ht="16.149999999999999" customHeight="1" thickBot="1">
      <c r="A801" s="7"/>
      <c r="B801" s="7"/>
      <c r="C801" s="7"/>
      <c r="D801" s="7"/>
      <c r="O801" s="7"/>
      <c r="P801" s="7"/>
    </row>
    <row r="802" spans="1:16" ht="16.149999999999999" customHeight="1" thickBot="1">
      <c r="A802" s="7"/>
      <c r="B802" s="7"/>
      <c r="C802" s="7"/>
      <c r="D802" s="7"/>
      <c r="O802" s="7"/>
      <c r="P802" s="7"/>
    </row>
    <row r="803" spans="1:16" ht="16.149999999999999" customHeight="1" thickBot="1">
      <c r="A803" s="7"/>
      <c r="B803" s="7"/>
      <c r="C803" s="7"/>
      <c r="D803" s="7"/>
      <c r="O803" s="7"/>
      <c r="P803" s="7"/>
    </row>
    <row r="804" spans="1:16" ht="16.149999999999999" customHeight="1" thickBot="1">
      <c r="A804" s="7"/>
      <c r="B804" s="7"/>
      <c r="C804" s="7"/>
      <c r="D804" s="7"/>
      <c r="O804" s="7"/>
      <c r="P804" s="7"/>
    </row>
    <row r="805" spans="1:16" ht="16.149999999999999" customHeight="1" thickBot="1">
      <c r="A805" s="7"/>
      <c r="B805" s="7"/>
      <c r="C805" s="7"/>
      <c r="D805" s="7"/>
      <c r="O805" s="7"/>
      <c r="P805" s="7"/>
    </row>
    <row r="806" spans="1:16" ht="16.149999999999999" customHeight="1" thickBot="1">
      <c r="A806" s="7"/>
      <c r="B806" s="7"/>
      <c r="C806" s="7"/>
      <c r="D806" s="7"/>
      <c r="O806" s="7"/>
      <c r="P806" s="7"/>
    </row>
    <row r="807" spans="1:16" ht="16.149999999999999" customHeight="1" thickBot="1">
      <c r="A807" s="7"/>
      <c r="B807" s="7"/>
      <c r="C807" s="7"/>
      <c r="D807" s="7"/>
      <c r="O807" s="7"/>
      <c r="P807" s="7"/>
    </row>
    <row r="808" spans="1:16" ht="16.149999999999999" customHeight="1" thickBot="1">
      <c r="A808" s="7"/>
      <c r="B808" s="7"/>
      <c r="C808" s="7"/>
      <c r="D808" s="7"/>
      <c r="O808" s="7"/>
      <c r="P808" s="7"/>
    </row>
    <row r="809" spans="1:16" ht="16.149999999999999" customHeight="1" thickBot="1">
      <c r="A809" s="7"/>
      <c r="B809" s="7"/>
      <c r="C809" s="7"/>
      <c r="D809" s="7"/>
      <c r="O809" s="7"/>
      <c r="P809" s="7"/>
    </row>
    <row r="810" spans="1:16" ht="16.149999999999999" customHeight="1" thickBot="1">
      <c r="A810" s="7"/>
      <c r="B810" s="7"/>
      <c r="C810" s="7"/>
      <c r="D810" s="7"/>
      <c r="O810" s="7"/>
      <c r="P810" s="7"/>
    </row>
    <row r="811" spans="1:16" ht="16.149999999999999" customHeight="1" thickBot="1">
      <c r="A811" s="7"/>
      <c r="B811" s="7"/>
      <c r="C811" s="7"/>
      <c r="D811" s="7"/>
      <c r="O811" s="7"/>
      <c r="P811" s="7"/>
    </row>
    <row r="812" spans="1:16" ht="16.149999999999999" customHeight="1" thickBot="1">
      <c r="A812" s="7"/>
      <c r="B812" s="7"/>
      <c r="C812" s="7"/>
      <c r="D812" s="7"/>
      <c r="O812" s="7"/>
      <c r="P812" s="7"/>
    </row>
    <row r="813" spans="1:16" ht="16.149999999999999" customHeight="1" thickBot="1">
      <c r="A813" s="7"/>
      <c r="B813" s="7"/>
      <c r="C813" s="7"/>
      <c r="D813" s="7"/>
      <c r="O813" s="7"/>
      <c r="P813" s="7"/>
    </row>
    <row r="814" spans="1:16" ht="16.149999999999999" customHeight="1" thickBot="1">
      <c r="A814" s="7"/>
      <c r="B814" s="7"/>
      <c r="C814" s="7"/>
      <c r="D814" s="7"/>
      <c r="O814" s="7"/>
      <c r="P814" s="7"/>
    </row>
    <row r="815" spans="1:16" ht="16.149999999999999" customHeight="1" thickBot="1">
      <c r="A815" s="7"/>
      <c r="B815" s="7"/>
      <c r="C815" s="7"/>
      <c r="D815" s="7"/>
      <c r="O815" s="7"/>
      <c r="P815" s="7"/>
    </row>
    <row r="816" spans="1:16" ht="16.149999999999999" customHeight="1" thickBot="1">
      <c r="A816" s="7"/>
      <c r="B816" s="7"/>
      <c r="C816" s="7"/>
      <c r="D816" s="7"/>
      <c r="O816" s="7"/>
      <c r="P816" s="7"/>
    </row>
    <row r="817" spans="1:16" ht="16.149999999999999" customHeight="1" thickBot="1">
      <c r="A817" s="7"/>
      <c r="B817" s="7"/>
      <c r="C817" s="7"/>
      <c r="D817" s="7"/>
      <c r="O817" s="7"/>
      <c r="P817" s="7"/>
    </row>
    <row r="818" spans="1:16" ht="16.149999999999999" customHeight="1" thickBot="1">
      <c r="A818" s="7"/>
      <c r="B818" s="7"/>
      <c r="C818" s="7"/>
      <c r="D818" s="7"/>
      <c r="O818" s="7"/>
      <c r="P818" s="7"/>
    </row>
    <row r="819" spans="1:16" ht="16.149999999999999" customHeight="1" thickBot="1">
      <c r="A819" s="7"/>
      <c r="B819" s="7"/>
      <c r="C819" s="7"/>
      <c r="D819" s="7"/>
      <c r="O819" s="7"/>
      <c r="P819" s="7"/>
    </row>
    <row r="820" spans="1:16" ht="16.149999999999999" customHeight="1" thickBot="1">
      <c r="A820" s="7"/>
      <c r="B820" s="7"/>
      <c r="C820" s="7"/>
      <c r="D820" s="7"/>
      <c r="O820" s="7"/>
      <c r="P820" s="7"/>
    </row>
    <row r="821" spans="1:16" ht="16.149999999999999" customHeight="1" thickBot="1">
      <c r="A821" s="7"/>
      <c r="B821" s="7"/>
      <c r="C821" s="7"/>
      <c r="D821" s="7"/>
      <c r="O821" s="7"/>
      <c r="P821" s="7"/>
    </row>
    <row r="822" spans="1:16" ht="16.149999999999999" customHeight="1" thickBot="1">
      <c r="A822" s="7"/>
      <c r="B822" s="7"/>
      <c r="C822" s="7"/>
      <c r="D822" s="7"/>
      <c r="O822" s="7"/>
      <c r="P822" s="7"/>
    </row>
    <row r="823" spans="1:16" ht="16.149999999999999" customHeight="1" thickBot="1">
      <c r="A823" s="7"/>
      <c r="B823" s="7"/>
      <c r="C823" s="7"/>
      <c r="D823" s="7"/>
      <c r="O823" s="7"/>
      <c r="P823" s="7"/>
    </row>
    <row r="824" spans="1:16" ht="16.149999999999999" customHeight="1" thickBot="1">
      <c r="A824" s="7"/>
      <c r="B824" s="7"/>
      <c r="C824" s="7"/>
      <c r="D824" s="7"/>
      <c r="O824" s="7"/>
      <c r="P824" s="7"/>
    </row>
    <row r="825" spans="1:16" ht="16.149999999999999" customHeight="1" thickBot="1">
      <c r="A825" s="7"/>
      <c r="B825" s="7"/>
      <c r="C825" s="7"/>
      <c r="D825" s="7"/>
      <c r="O825" s="7"/>
      <c r="P825" s="7"/>
    </row>
    <row r="826" spans="1:16" ht="16.149999999999999" customHeight="1" thickBot="1">
      <c r="A826" s="7"/>
      <c r="B826" s="7"/>
      <c r="C826" s="7"/>
      <c r="D826" s="7"/>
      <c r="O826" s="7"/>
      <c r="P826" s="7"/>
    </row>
    <row r="827" spans="1:16" ht="16.149999999999999" customHeight="1" thickBot="1">
      <c r="A827" s="7"/>
      <c r="B827" s="7"/>
      <c r="C827" s="7"/>
      <c r="D827" s="7"/>
      <c r="O827" s="7"/>
      <c r="P827" s="7"/>
    </row>
    <row r="828" spans="1:16" ht="16.149999999999999" customHeight="1" thickBot="1">
      <c r="A828" s="7"/>
      <c r="B828" s="7"/>
      <c r="C828" s="7"/>
      <c r="D828" s="7"/>
      <c r="O828" s="7"/>
      <c r="P828" s="7"/>
    </row>
    <row r="829" spans="1:16" ht="16.149999999999999" customHeight="1" thickBot="1">
      <c r="A829" s="7"/>
      <c r="B829" s="7"/>
      <c r="C829" s="7"/>
      <c r="D829" s="7"/>
      <c r="O829" s="7"/>
      <c r="P829" s="7"/>
    </row>
    <row r="830" spans="1:16" ht="16.149999999999999" customHeight="1" thickBot="1">
      <c r="A830" s="7"/>
      <c r="B830" s="7"/>
      <c r="C830" s="7"/>
      <c r="D830" s="7"/>
      <c r="O830" s="7"/>
      <c r="P830" s="7"/>
    </row>
    <row r="831" spans="1:16" ht="16.149999999999999" customHeight="1" thickBot="1">
      <c r="A831" s="7"/>
      <c r="B831" s="7"/>
      <c r="C831" s="7"/>
      <c r="D831" s="7"/>
      <c r="O831" s="7"/>
      <c r="P831" s="7"/>
    </row>
    <row r="832" spans="1:16" ht="16.149999999999999" customHeight="1" thickBot="1">
      <c r="A832" s="7"/>
      <c r="B832" s="7"/>
      <c r="C832" s="7"/>
      <c r="D832" s="7"/>
      <c r="O832" s="7"/>
      <c r="P832" s="7"/>
    </row>
    <row r="833" spans="1:16" ht="16.149999999999999" customHeight="1" thickBot="1">
      <c r="A833" s="7"/>
      <c r="B833" s="7"/>
      <c r="C833" s="7"/>
      <c r="D833" s="7"/>
      <c r="O833" s="7"/>
      <c r="P833" s="7"/>
    </row>
    <row r="834" spans="1:16" ht="16.149999999999999" customHeight="1" thickBot="1">
      <c r="A834" s="7"/>
      <c r="B834" s="7"/>
      <c r="C834" s="7"/>
      <c r="D834" s="7"/>
      <c r="O834" s="7"/>
      <c r="P834" s="7"/>
    </row>
    <row r="835" spans="1:16" ht="16.149999999999999" customHeight="1" thickBot="1">
      <c r="A835" s="7"/>
      <c r="B835" s="7"/>
      <c r="C835" s="7"/>
      <c r="D835" s="7"/>
      <c r="O835" s="7"/>
      <c r="P835" s="7"/>
    </row>
    <row r="836" spans="1:16" ht="16.149999999999999" customHeight="1" thickBot="1">
      <c r="A836" s="7"/>
      <c r="B836" s="7"/>
      <c r="C836" s="7"/>
      <c r="D836" s="7"/>
      <c r="O836" s="7"/>
      <c r="P836" s="7"/>
    </row>
    <row r="837" spans="1:16" ht="16.149999999999999" customHeight="1" thickBot="1">
      <c r="A837" s="7"/>
      <c r="B837" s="7"/>
      <c r="C837" s="7"/>
      <c r="D837" s="7"/>
      <c r="O837" s="7"/>
      <c r="P837" s="7"/>
    </row>
    <row r="838" spans="1:16" ht="16.149999999999999" customHeight="1" thickBot="1">
      <c r="A838" s="7"/>
      <c r="B838" s="7"/>
      <c r="C838" s="7"/>
      <c r="D838" s="7"/>
      <c r="O838" s="7"/>
      <c r="P838" s="7"/>
    </row>
    <row r="839" spans="1:16" ht="16.149999999999999" customHeight="1" thickBot="1">
      <c r="A839" s="7"/>
      <c r="B839" s="7"/>
      <c r="C839" s="7"/>
      <c r="D839" s="7"/>
      <c r="O839" s="7"/>
      <c r="P839" s="7"/>
    </row>
    <row r="840" spans="1:16" ht="16.149999999999999" customHeight="1" thickBot="1">
      <c r="A840" s="7"/>
      <c r="B840" s="7"/>
      <c r="C840" s="7"/>
      <c r="D840" s="7"/>
      <c r="O840" s="7"/>
      <c r="P840" s="7"/>
    </row>
    <row r="841" spans="1:16" ht="16.149999999999999" customHeight="1" thickBot="1">
      <c r="A841" s="7"/>
      <c r="B841" s="7"/>
      <c r="C841" s="7"/>
      <c r="D841" s="7"/>
      <c r="O841" s="7"/>
      <c r="P841" s="7"/>
    </row>
    <row r="842" spans="1:16" ht="16.149999999999999" customHeight="1" thickBot="1">
      <c r="A842" s="7"/>
      <c r="B842" s="7"/>
      <c r="C842" s="7"/>
      <c r="D842" s="7"/>
      <c r="O842" s="7"/>
      <c r="P842" s="7"/>
    </row>
    <row r="843" spans="1:16" ht="16.149999999999999" customHeight="1" thickBot="1">
      <c r="A843" s="7"/>
      <c r="B843" s="7"/>
      <c r="C843" s="7"/>
      <c r="D843" s="7"/>
      <c r="O843" s="7"/>
      <c r="P843" s="7"/>
    </row>
    <row r="844" spans="1:16" ht="16.149999999999999" customHeight="1" thickBot="1">
      <c r="A844" s="7"/>
      <c r="B844" s="7"/>
      <c r="C844" s="7"/>
      <c r="D844" s="7"/>
      <c r="O844" s="7"/>
      <c r="P844" s="7"/>
    </row>
    <row r="845" spans="1:16" ht="16.149999999999999" customHeight="1" thickBot="1">
      <c r="A845" s="7"/>
      <c r="B845" s="7"/>
      <c r="C845" s="7"/>
      <c r="D845" s="7"/>
      <c r="O845" s="7"/>
      <c r="P845" s="7"/>
    </row>
    <row r="846" spans="1:16" ht="16.149999999999999" customHeight="1" thickBot="1">
      <c r="A846" s="7"/>
      <c r="B846" s="7"/>
      <c r="C846" s="7"/>
      <c r="D846" s="7"/>
      <c r="O846" s="7"/>
      <c r="P846" s="7"/>
    </row>
    <row r="847" spans="1:16" ht="16.149999999999999" customHeight="1" thickBot="1">
      <c r="A847" s="7"/>
      <c r="B847" s="7"/>
      <c r="C847" s="7"/>
      <c r="D847" s="7"/>
      <c r="O847" s="7"/>
      <c r="P847" s="7"/>
    </row>
    <row r="848" spans="1:16" ht="16.149999999999999" customHeight="1" thickBot="1">
      <c r="A848" s="7"/>
      <c r="B848" s="7"/>
      <c r="C848" s="7"/>
      <c r="D848" s="7"/>
      <c r="O848" s="7"/>
      <c r="P848" s="7"/>
    </row>
    <row r="849" spans="1:16" ht="16.149999999999999" customHeight="1" thickBot="1">
      <c r="A849" s="7"/>
      <c r="B849" s="7"/>
      <c r="C849" s="7"/>
      <c r="D849" s="7"/>
      <c r="O849" s="7"/>
      <c r="P849" s="7"/>
    </row>
    <row r="850" spans="1:16" ht="16.149999999999999" customHeight="1" thickBot="1">
      <c r="A850" s="7"/>
      <c r="B850" s="7"/>
      <c r="C850" s="7"/>
      <c r="D850" s="7"/>
      <c r="O850" s="7"/>
      <c r="P850" s="7"/>
    </row>
    <row r="851" spans="1:16" ht="16.149999999999999" customHeight="1" thickBot="1">
      <c r="A851" s="7"/>
      <c r="B851" s="7"/>
      <c r="C851" s="7"/>
      <c r="D851" s="7"/>
      <c r="O851" s="7"/>
      <c r="P851" s="7"/>
    </row>
    <row r="852" spans="1:16" ht="16.149999999999999" customHeight="1" thickBot="1">
      <c r="A852" s="7"/>
      <c r="B852" s="7"/>
      <c r="C852" s="7"/>
      <c r="D852" s="7"/>
      <c r="O852" s="7"/>
      <c r="P852" s="7"/>
    </row>
    <row r="853" spans="1:16" ht="16.149999999999999" customHeight="1" thickBot="1">
      <c r="A853" s="7"/>
      <c r="B853" s="7"/>
      <c r="C853" s="7"/>
      <c r="D853" s="7"/>
      <c r="O853" s="7"/>
      <c r="P853" s="7"/>
    </row>
    <row r="854" spans="1:16" ht="16.149999999999999" customHeight="1" thickBot="1">
      <c r="A854" s="7"/>
      <c r="B854" s="7"/>
      <c r="C854" s="7"/>
      <c r="D854" s="7"/>
      <c r="O854" s="7"/>
      <c r="P854" s="7"/>
    </row>
    <row r="855" spans="1:16" ht="16.149999999999999" customHeight="1" thickBot="1">
      <c r="A855" s="7"/>
      <c r="B855" s="7"/>
      <c r="C855" s="7"/>
      <c r="D855" s="7"/>
      <c r="O855" s="7"/>
      <c r="P855" s="7"/>
    </row>
    <row r="856" spans="1:16" ht="16.149999999999999" customHeight="1" thickBot="1">
      <c r="A856" s="7"/>
      <c r="B856" s="7"/>
      <c r="C856" s="7"/>
      <c r="D856" s="7"/>
      <c r="O856" s="7"/>
      <c r="P856" s="7"/>
    </row>
    <row r="857" spans="1:16" ht="16.149999999999999" customHeight="1" thickBot="1">
      <c r="A857" s="7"/>
      <c r="B857" s="7"/>
      <c r="C857" s="7"/>
      <c r="D857" s="7"/>
      <c r="O857" s="7"/>
      <c r="P857" s="7"/>
    </row>
    <row r="858" spans="1:16" ht="16.149999999999999" customHeight="1" thickBot="1">
      <c r="A858" s="7"/>
      <c r="B858" s="7"/>
      <c r="C858" s="7"/>
      <c r="D858" s="7"/>
      <c r="O858" s="7"/>
      <c r="P858" s="7"/>
    </row>
    <row r="859" spans="1:16" ht="16.149999999999999" customHeight="1" thickBot="1">
      <c r="A859" s="7"/>
      <c r="B859" s="7"/>
      <c r="C859" s="7"/>
      <c r="D859" s="7"/>
      <c r="O859" s="7"/>
      <c r="P859" s="7"/>
    </row>
    <row r="860" spans="1:16" ht="16.149999999999999" customHeight="1" thickBot="1">
      <c r="A860" s="7"/>
      <c r="B860" s="7"/>
      <c r="C860" s="7"/>
      <c r="D860" s="7"/>
      <c r="O860" s="7"/>
      <c r="P860" s="7"/>
    </row>
    <row r="861" spans="1:16" ht="16.149999999999999" customHeight="1" thickBot="1">
      <c r="A861" s="7"/>
      <c r="B861" s="7"/>
      <c r="C861" s="7"/>
      <c r="D861" s="7"/>
      <c r="O861" s="7"/>
      <c r="P861" s="7"/>
    </row>
    <row r="862" spans="1:16" ht="16.149999999999999" customHeight="1" thickBot="1">
      <c r="A862" s="7"/>
      <c r="B862" s="7"/>
      <c r="C862" s="7"/>
      <c r="D862" s="7"/>
      <c r="O862" s="7"/>
      <c r="P862" s="7"/>
    </row>
    <row r="863" spans="1:16" ht="16.149999999999999" customHeight="1" thickBot="1">
      <c r="A863" s="7"/>
      <c r="B863" s="7"/>
      <c r="C863" s="7"/>
      <c r="D863" s="7"/>
      <c r="O863" s="7"/>
      <c r="P863" s="7"/>
    </row>
    <row r="864" spans="1:16" ht="16.149999999999999" customHeight="1" thickBot="1">
      <c r="A864" s="7"/>
      <c r="B864" s="7"/>
      <c r="C864" s="7"/>
      <c r="D864" s="7"/>
      <c r="O864" s="7"/>
      <c r="P864" s="7"/>
    </row>
    <row r="865" spans="1:16" ht="16.149999999999999" customHeight="1" thickBot="1">
      <c r="A865" s="7"/>
      <c r="B865" s="7"/>
      <c r="C865" s="7"/>
      <c r="D865" s="7"/>
      <c r="O865" s="7"/>
      <c r="P865" s="7"/>
    </row>
    <row r="866" spans="1:16" ht="16.149999999999999" customHeight="1" thickBot="1">
      <c r="A866" s="7"/>
      <c r="B866" s="7"/>
      <c r="C866" s="7"/>
      <c r="D866" s="7"/>
      <c r="O866" s="7"/>
      <c r="P866" s="7"/>
    </row>
    <row r="867" spans="1:16" ht="16.149999999999999" customHeight="1" thickBot="1">
      <c r="A867" s="7"/>
      <c r="B867" s="7"/>
      <c r="C867" s="7"/>
      <c r="D867" s="7"/>
      <c r="O867" s="7"/>
      <c r="P867" s="7"/>
    </row>
    <row r="868" spans="1:16" ht="16.149999999999999" customHeight="1" thickBot="1">
      <c r="A868" s="7"/>
      <c r="B868" s="7"/>
      <c r="C868" s="7"/>
      <c r="D868" s="7"/>
      <c r="O868" s="7"/>
      <c r="P868" s="7"/>
    </row>
    <row r="869" spans="1:16" ht="16.149999999999999" customHeight="1" thickBot="1">
      <c r="A869" s="7"/>
      <c r="B869" s="7"/>
      <c r="C869" s="7"/>
      <c r="D869" s="7"/>
      <c r="O869" s="7"/>
      <c r="P869" s="7"/>
    </row>
    <row r="870" spans="1:16" ht="16.149999999999999" customHeight="1" thickBot="1">
      <c r="A870" s="7"/>
      <c r="B870" s="7"/>
      <c r="C870" s="7"/>
      <c r="D870" s="7"/>
      <c r="O870" s="7"/>
      <c r="P870" s="7"/>
    </row>
    <row r="871" spans="1:16" ht="16.149999999999999" customHeight="1" thickBot="1">
      <c r="A871" s="7"/>
      <c r="B871" s="7"/>
      <c r="C871" s="7"/>
      <c r="D871" s="7"/>
      <c r="O871" s="7"/>
      <c r="P871" s="7"/>
    </row>
    <row r="872" spans="1:16" ht="16.149999999999999" customHeight="1" thickBot="1">
      <c r="A872" s="7"/>
      <c r="B872" s="7"/>
      <c r="C872" s="7"/>
      <c r="D872" s="7"/>
      <c r="O872" s="7"/>
      <c r="P872" s="7"/>
    </row>
    <row r="873" spans="1:16" ht="16.149999999999999" customHeight="1" thickBot="1">
      <c r="A873" s="7"/>
      <c r="B873" s="7"/>
      <c r="C873" s="7"/>
      <c r="D873" s="7"/>
      <c r="O873" s="7"/>
      <c r="P873" s="7"/>
    </row>
    <row r="874" spans="1:16" ht="16.149999999999999" customHeight="1" thickBot="1">
      <c r="A874" s="7"/>
      <c r="B874" s="7"/>
      <c r="C874" s="7"/>
      <c r="D874" s="7"/>
      <c r="O874" s="7"/>
      <c r="P874" s="7"/>
    </row>
    <row r="875" spans="1:16" ht="16.149999999999999" customHeight="1" thickBot="1">
      <c r="A875" s="7"/>
      <c r="B875" s="7"/>
      <c r="C875" s="7"/>
      <c r="D875" s="7"/>
      <c r="O875" s="7"/>
      <c r="P875" s="7"/>
    </row>
    <row r="876" spans="1:16" ht="16.149999999999999" customHeight="1" thickBot="1">
      <c r="A876" s="7"/>
      <c r="B876" s="7"/>
      <c r="C876" s="7"/>
      <c r="D876" s="7"/>
      <c r="O876" s="7"/>
      <c r="P876" s="7"/>
    </row>
    <row r="877" spans="1:16" ht="16.149999999999999" customHeight="1" thickBot="1">
      <c r="A877" s="7"/>
      <c r="B877" s="7"/>
      <c r="C877" s="7"/>
      <c r="D877" s="7"/>
      <c r="O877" s="7"/>
      <c r="P877" s="7"/>
    </row>
    <row r="878" spans="1:16" ht="16.149999999999999" customHeight="1" thickBot="1">
      <c r="A878" s="7"/>
      <c r="B878" s="7"/>
      <c r="C878" s="7"/>
      <c r="D878" s="7"/>
      <c r="O878" s="7"/>
      <c r="P878" s="7"/>
    </row>
    <row r="879" spans="1:16" ht="16.149999999999999" customHeight="1" thickBot="1">
      <c r="A879" s="7"/>
      <c r="B879" s="7"/>
      <c r="C879" s="7"/>
      <c r="D879" s="7"/>
      <c r="O879" s="7"/>
      <c r="P879" s="7"/>
    </row>
    <row r="880" spans="1:16" ht="16.149999999999999" customHeight="1" thickBot="1">
      <c r="A880" s="7"/>
      <c r="B880" s="7"/>
      <c r="C880" s="7"/>
      <c r="D880" s="7"/>
      <c r="O880" s="7"/>
      <c r="P880" s="7"/>
    </row>
    <row r="881" spans="1:16" ht="16.149999999999999" customHeight="1" thickBot="1">
      <c r="A881" s="7"/>
      <c r="B881" s="7"/>
      <c r="C881" s="7"/>
      <c r="D881" s="7"/>
      <c r="O881" s="7"/>
      <c r="P881" s="7"/>
    </row>
    <row r="882" spans="1:16" ht="16.149999999999999" customHeight="1" thickBot="1">
      <c r="A882" s="7"/>
      <c r="B882" s="7"/>
      <c r="C882" s="7"/>
      <c r="D882" s="7"/>
      <c r="O882" s="7"/>
      <c r="P882" s="7"/>
    </row>
    <row r="883" spans="1:16" ht="16.149999999999999" customHeight="1" thickBot="1">
      <c r="A883" s="7"/>
      <c r="B883" s="7"/>
      <c r="C883" s="7"/>
      <c r="D883" s="7"/>
      <c r="O883" s="7"/>
      <c r="P883" s="7"/>
    </row>
    <row r="884" spans="1:16" ht="16.149999999999999" customHeight="1" thickBot="1">
      <c r="A884" s="7"/>
      <c r="B884" s="7"/>
      <c r="C884" s="7"/>
      <c r="D884" s="7"/>
      <c r="O884" s="7"/>
      <c r="P884" s="7"/>
    </row>
    <row r="885" spans="1:16" ht="16.149999999999999" customHeight="1" thickBot="1">
      <c r="A885" s="7"/>
      <c r="B885" s="7"/>
      <c r="C885" s="7"/>
      <c r="D885" s="7"/>
      <c r="O885" s="7"/>
      <c r="P885" s="7"/>
    </row>
    <row r="886" spans="1:16" ht="16.149999999999999" customHeight="1" thickBot="1">
      <c r="A886" s="7"/>
      <c r="B886" s="7"/>
      <c r="C886" s="7"/>
      <c r="D886" s="7"/>
      <c r="O886" s="7"/>
      <c r="P886" s="7"/>
    </row>
    <row r="887" spans="1:16" ht="16.149999999999999" customHeight="1" thickBot="1">
      <c r="A887" s="7"/>
      <c r="B887" s="7"/>
      <c r="C887" s="7"/>
      <c r="D887" s="7"/>
      <c r="O887" s="7"/>
      <c r="P887" s="7"/>
    </row>
    <row r="888" spans="1:16" ht="16.149999999999999" customHeight="1" thickBot="1">
      <c r="A888" s="7"/>
      <c r="B888" s="7"/>
      <c r="C888" s="7"/>
      <c r="D888" s="7"/>
      <c r="O888" s="7"/>
      <c r="P888" s="7"/>
    </row>
    <row r="889" spans="1:16" ht="16.149999999999999" customHeight="1" thickBot="1">
      <c r="A889" s="7"/>
      <c r="B889" s="7"/>
      <c r="C889" s="7"/>
      <c r="D889" s="7"/>
      <c r="O889" s="7"/>
      <c r="P889" s="7"/>
    </row>
    <row r="890" spans="1:16" ht="16.149999999999999" customHeight="1" thickBot="1">
      <c r="A890" s="7"/>
      <c r="B890" s="7"/>
      <c r="C890" s="7"/>
      <c r="D890" s="7"/>
      <c r="O890" s="7"/>
      <c r="P890" s="7"/>
    </row>
    <row r="891" spans="1:16" ht="16.149999999999999" customHeight="1" thickBot="1">
      <c r="A891" s="7"/>
      <c r="B891" s="7"/>
      <c r="C891" s="7"/>
      <c r="D891" s="7"/>
      <c r="O891" s="7"/>
      <c r="P891" s="7"/>
    </row>
    <row r="892" spans="1:16" ht="16.149999999999999" customHeight="1" thickBot="1">
      <c r="A892" s="7"/>
      <c r="B892" s="7"/>
      <c r="C892" s="7"/>
      <c r="D892" s="7"/>
      <c r="O892" s="7"/>
      <c r="P892" s="7"/>
    </row>
    <row r="893" spans="1:16" ht="16.149999999999999" customHeight="1" thickBot="1">
      <c r="A893" s="7"/>
      <c r="B893" s="7"/>
      <c r="C893" s="7"/>
      <c r="D893" s="7"/>
      <c r="O893" s="7"/>
      <c r="P893" s="7"/>
    </row>
    <row r="894" spans="1:16" ht="16.149999999999999" customHeight="1" thickBot="1">
      <c r="A894" s="7"/>
      <c r="B894" s="7"/>
      <c r="C894" s="7"/>
      <c r="D894" s="7"/>
      <c r="O894" s="7"/>
      <c r="P894" s="7"/>
    </row>
    <row r="895" spans="1:16" ht="16.149999999999999" customHeight="1" thickBot="1">
      <c r="A895" s="7"/>
      <c r="B895" s="7"/>
      <c r="C895" s="7"/>
      <c r="D895" s="7"/>
      <c r="O895" s="7"/>
      <c r="P895" s="7"/>
    </row>
    <row r="896" spans="1:16" ht="16.149999999999999" customHeight="1" thickBot="1">
      <c r="A896" s="7"/>
      <c r="B896" s="7"/>
      <c r="C896" s="7"/>
      <c r="D896" s="7"/>
      <c r="O896" s="7"/>
      <c r="P896" s="7"/>
    </row>
    <row r="897" spans="1:16" ht="16.149999999999999" customHeight="1" thickBot="1">
      <c r="A897" s="7"/>
      <c r="B897" s="7"/>
      <c r="C897" s="7"/>
      <c r="D897" s="7"/>
      <c r="O897" s="7"/>
      <c r="P897" s="7"/>
    </row>
    <row r="898" spans="1:16" ht="16.149999999999999" customHeight="1" thickBot="1">
      <c r="A898" s="7"/>
      <c r="B898" s="7"/>
      <c r="C898" s="7"/>
      <c r="D898" s="7"/>
      <c r="O898" s="7"/>
      <c r="P898" s="7"/>
    </row>
    <row r="899" spans="1:16" ht="16.149999999999999" customHeight="1" thickBot="1">
      <c r="A899" s="7"/>
      <c r="B899" s="7"/>
      <c r="C899" s="7"/>
      <c r="D899" s="7"/>
      <c r="O899" s="7"/>
      <c r="P899" s="7"/>
    </row>
    <row r="900" spans="1:16" ht="16.149999999999999" customHeight="1" thickBot="1">
      <c r="A900" s="7"/>
      <c r="B900" s="7"/>
      <c r="C900" s="7"/>
      <c r="D900" s="7"/>
      <c r="O900" s="7"/>
      <c r="P900" s="7"/>
    </row>
    <row r="901" spans="1:16" ht="16.149999999999999" customHeight="1" thickBot="1">
      <c r="A901" s="7"/>
      <c r="B901" s="7"/>
      <c r="C901" s="7"/>
      <c r="D901" s="7"/>
      <c r="O901" s="7"/>
      <c r="P901" s="7"/>
    </row>
    <row r="902" spans="1:16" ht="16.149999999999999" customHeight="1" thickBot="1">
      <c r="A902" s="7"/>
      <c r="B902" s="7"/>
      <c r="C902" s="7"/>
      <c r="D902" s="7"/>
      <c r="O902" s="7"/>
      <c r="P902" s="7"/>
    </row>
    <row r="903" spans="1:16" ht="16.149999999999999" customHeight="1" thickBot="1">
      <c r="A903" s="7"/>
      <c r="B903" s="7"/>
      <c r="C903" s="7"/>
      <c r="D903" s="7"/>
      <c r="O903" s="7"/>
      <c r="P903" s="7"/>
    </row>
    <row r="904" spans="1:16" ht="16.149999999999999" customHeight="1" thickBot="1">
      <c r="A904" s="7"/>
      <c r="B904" s="7"/>
      <c r="C904" s="7"/>
      <c r="D904" s="7"/>
      <c r="O904" s="7"/>
      <c r="P904" s="7"/>
    </row>
    <row r="905" spans="1:16" ht="16.149999999999999" customHeight="1" thickBot="1">
      <c r="A905" s="7"/>
      <c r="B905" s="7"/>
      <c r="C905" s="7"/>
      <c r="D905" s="7"/>
      <c r="O905" s="7"/>
      <c r="P905" s="7"/>
    </row>
    <row r="906" spans="1:16" ht="16.149999999999999" customHeight="1" thickBot="1">
      <c r="A906" s="7"/>
      <c r="B906" s="7"/>
      <c r="C906" s="7"/>
      <c r="D906" s="7"/>
      <c r="O906" s="7"/>
      <c r="P906" s="7"/>
    </row>
    <row r="907" spans="1:16" ht="16.149999999999999" customHeight="1" thickBot="1">
      <c r="A907" s="7"/>
      <c r="B907" s="7"/>
      <c r="C907" s="7"/>
      <c r="D907" s="7"/>
      <c r="O907" s="7"/>
      <c r="P907" s="7"/>
    </row>
    <row r="908" spans="1:16" ht="16.149999999999999" customHeight="1" thickBot="1">
      <c r="A908" s="7"/>
      <c r="B908" s="7"/>
      <c r="C908" s="7"/>
      <c r="D908" s="7"/>
      <c r="O908" s="7"/>
      <c r="P908" s="7"/>
    </row>
    <row r="909" spans="1:16" ht="16.149999999999999" customHeight="1" thickBot="1">
      <c r="A909" s="7"/>
      <c r="B909" s="7"/>
      <c r="C909" s="7"/>
      <c r="D909" s="7"/>
      <c r="O909" s="7"/>
      <c r="P909" s="7"/>
    </row>
    <row r="910" spans="1:16" ht="16.149999999999999" customHeight="1" thickBot="1">
      <c r="A910" s="7"/>
      <c r="B910" s="7"/>
      <c r="C910" s="7"/>
      <c r="D910" s="7"/>
      <c r="O910" s="7"/>
      <c r="P910" s="7"/>
    </row>
    <row r="911" spans="1:16" ht="16.149999999999999" customHeight="1" thickBot="1">
      <c r="A911" s="7"/>
      <c r="B911" s="7"/>
      <c r="C911" s="7"/>
      <c r="D911" s="7"/>
      <c r="O911" s="7"/>
      <c r="P911" s="7"/>
    </row>
    <row r="912" spans="1:16" ht="16.149999999999999" customHeight="1" thickBot="1">
      <c r="A912" s="7"/>
      <c r="B912" s="7"/>
      <c r="C912" s="7"/>
      <c r="D912" s="7"/>
      <c r="O912" s="7"/>
      <c r="P912" s="7"/>
    </row>
    <row r="913" spans="1:16" ht="16.149999999999999" customHeight="1" thickBot="1">
      <c r="A913" s="7"/>
      <c r="B913" s="7"/>
      <c r="C913" s="7"/>
      <c r="D913" s="7"/>
      <c r="O913" s="7"/>
      <c r="P913" s="7"/>
    </row>
    <row r="914" spans="1:16" ht="16.149999999999999" customHeight="1" thickBot="1">
      <c r="A914" s="7"/>
      <c r="B914" s="7"/>
      <c r="C914" s="7"/>
      <c r="D914" s="7"/>
      <c r="O914" s="7"/>
      <c r="P914" s="7"/>
    </row>
    <row r="915" spans="1:16" ht="16.149999999999999" customHeight="1" thickBot="1">
      <c r="A915" s="7"/>
      <c r="B915" s="7"/>
      <c r="C915" s="7"/>
      <c r="D915" s="7"/>
      <c r="O915" s="7"/>
      <c r="P915" s="7"/>
    </row>
    <row r="916" spans="1:16" ht="16.149999999999999" customHeight="1" thickBot="1">
      <c r="A916" s="7"/>
      <c r="B916" s="7"/>
      <c r="C916" s="7"/>
      <c r="D916" s="7"/>
      <c r="O916" s="7"/>
      <c r="P916" s="7"/>
    </row>
    <row r="917" spans="1:16" ht="16.149999999999999" customHeight="1" thickBot="1">
      <c r="A917" s="7"/>
      <c r="B917" s="7"/>
      <c r="C917" s="7"/>
      <c r="D917" s="7"/>
      <c r="O917" s="7"/>
      <c r="P917" s="7"/>
    </row>
    <row r="918" spans="1:16" ht="16.149999999999999" customHeight="1" thickBot="1">
      <c r="A918" s="7"/>
      <c r="B918" s="7"/>
      <c r="C918" s="7"/>
      <c r="D918" s="7"/>
      <c r="O918" s="7"/>
      <c r="P918" s="7"/>
    </row>
    <row r="919" spans="1:16" ht="16.149999999999999" customHeight="1" thickBot="1">
      <c r="A919" s="7"/>
      <c r="B919" s="7"/>
      <c r="C919" s="7"/>
      <c r="D919" s="7"/>
      <c r="O919" s="7"/>
      <c r="P919" s="7"/>
    </row>
    <row r="920" spans="1:16" ht="16.149999999999999" customHeight="1" thickBot="1">
      <c r="A920" s="7"/>
      <c r="B920" s="7"/>
      <c r="C920" s="7"/>
      <c r="D920" s="7"/>
      <c r="O920" s="7"/>
      <c r="P920" s="7"/>
    </row>
    <row r="921" spans="1:16" ht="16.149999999999999" customHeight="1" thickBot="1">
      <c r="A921" s="7"/>
      <c r="B921" s="7"/>
      <c r="C921" s="7"/>
      <c r="D921" s="7"/>
      <c r="O921" s="7"/>
      <c r="P921" s="7"/>
    </row>
    <row r="922" spans="1:16" ht="16.149999999999999" customHeight="1" thickBot="1">
      <c r="A922" s="7"/>
      <c r="B922" s="7"/>
      <c r="C922" s="7"/>
      <c r="D922" s="7"/>
      <c r="O922" s="7"/>
      <c r="P922" s="7"/>
    </row>
    <row r="923" spans="1:16" ht="16.149999999999999" customHeight="1" thickBot="1">
      <c r="A923" s="7"/>
      <c r="B923" s="7"/>
      <c r="C923" s="7"/>
      <c r="D923" s="7"/>
      <c r="O923" s="7"/>
      <c r="P923" s="7"/>
    </row>
    <row r="924" spans="1:16" ht="16.149999999999999" customHeight="1" thickBot="1">
      <c r="A924" s="7"/>
      <c r="B924" s="7"/>
      <c r="C924" s="7"/>
      <c r="D924" s="7"/>
      <c r="O924" s="7"/>
      <c r="P924" s="7"/>
    </row>
    <row r="925" spans="1:16" ht="16.149999999999999" customHeight="1" thickBot="1">
      <c r="A925" s="7"/>
      <c r="B925" s="7"/>
      <c r="C925" s="7"/>
      <c r="D925" s="7"/>
      <c r="O925" s="7"/>
      <c r="P925" s="7"/>
    </row>
    <row r="926" spans="1:16" ht="16.149999999999999" customHeight="1" thickBot="1">
      <c r="A926" s="7"/>
      <c r="B926" s="7"/>
      <c r="C926" s="7"/>
      <c r="D926" s="7"/>
      <c r="O926" s="7"/>
      <c r="P926" s="7"/>
    </row>
    <row r="927" spans="1:16" ht="16.149999999999999" customHeight="1" thickBot="1">
      <c r="A927" s="7"/>
      <c r="B927" s="7"/>
      <c r="C927" s="7"/>
      <c r="D927" s="7"/>
      <c r="O927" s="7"/>
      <c r="P927" s="7"/>
    </row>
    <row r="928" spans="1:16" ht="16.149999999999999" customHeight="1" thickBot="1">
      <c r="A928" s="7"/>
      <c r="B928" s="7"/>
      <c r="C928" s="7"/>
      <c r="D928" s="7"/>
      <c r="O928" s="7"/>
      <c r="P928" s="7"/>
    </row>
    <row r="929" spans="1:16" ht="16.149999999999999" customHeight="1" thickBot="1">
      <c r="A929" s="7"/>
      <c r="B929" s="7"/>
      <c r="C929" s="7"/>
      <c r="D929" s="7"/>
      <c r="O929" s="7"/>
      <c r="P929" s="7"/>
    </row>
    <row r="930" spans="1:16" ht="16.149999999999999" customHeight="1" thickBot="1">
      <c r="A930" s="7"/>
      <c r="B930" s="7"/>
      <c r="C930" s="7"/>
      <c r="D930" s="7"/>
      <c r="O930" s="7"/>
      <c r="P930" s="7"/>
    </row>
    <row r="931" spans="1:16" ht="16.149999999999999" customHeight="1" thickBot="1">
      <c r="A931" s="7"/>
      <c r="B931" s="7"/>
      <c r="C931" s="7"/>
      <c r="D931" s="7"/>
      <c r="O931" s="7"/>
      <c r="P931" s="7"/>
    </row>
    <row r="932" spans="1:16" ht="16.149999999999999" customHeight="1" thickBot="1">
      <c r="A932" s="7"/>
      <c r="B932" s="7"/>
      <c r="C932" s="7"/>
      <c r="D932" s="7"/>
      <c r="O932" s="7"/>
      <c r="P932" s="7"/>
    </row>
    <row r="933" spans="1:16" ht="16.149999999999999" customHeight="1" thickBot="1">
      <c r="A933" s="7"/>
      <c r="B933" s="7"/>
      <c r="C933" s="7"/>
      <c r="D933" s="7"/>
      <c r="O933" s="7"/>
      <c r="P933" s="7"/>
    </row>
    <row r="934" spans="1:16" ht="16.149999999999999" customHeight="1" thickBot="1">
      <c r="A934" s="7"/>
      <c r="B934" s="7"/>
      <c r="C934" s="7"/>
      <c r="D934" s="7"/>
      <c r="O934" s="7"/>
      <c r="P934" s="7"/>
    </row>
    <row r="935" spans="1:16" ht="16.149999999999999" customHeight="1" thickBot="1">
      <c r="A935" s="7"/>
      <c r="B935" s="7"/>
      <c r="C935" s="7"/>
      <c r="D935" s="7"/>
      <c r="O935" s="7"/>
      <c r="P935" s="7"/>
    </row>
    <row r="936" spans="1:16" ht="16.149999999999999" customHeight="1" thickBot="1">
      <c r="A936" s="7"/>
      <c r="B936" s="7"/>
      <c r="C936" s="7"/>
      <c r="D936" s="7"/>
      <c r="O936" s="7"/>
      <c r="P936" s="7"/>
    </row>
    <row r="937" spans="1:16" ht="16.149999999999999" customHeight="1" thickBot="1">
      <c r="A937" s="7"/>
      <c r="B937" s="7"/>
      <c r="C937" s="7"/>
      <c r="D937" s="7"/>
      <c r="O937" s="7"/>
      <c r="P937" s="7"/>
    </row>
    <row r="938" spans="1:16" ht="16.149999999999999" customHeight="1" thickBot="1">
      <c r="A938" s="7"/>
      <c r="B938" s="7"/>
      <c r="C938" s="7"/>
      <c r="D938" s="7"/>
      <c r="O938" s="7"/>
      <c r="P938" s="7"/>
    </row>
    <row r="939" spans="1:16" ht="16.149999999999999" customHeight="1" thickBot="1">
      <c r="A939" s="7"/>
      <c r="B939" s="7"/>
      <c r="C939" s="7"/>
      <c r="D939" s="7"/>
      <c r="O939" s="7"/>
      <c r="P939" s="7"/>
    </row>
    <row r="940" spans="1:16" ht="16.149999999999999" customHeight="1" thickBot="1">
      <c r="A940" s="7"/>
      <c r="B940" s="7"/>
      <c r="C940" s="7"/>
      <c r="D940" s="7"/>
      <c r="O940" s="7"/>
      <c r="P940" s="7"/>
    </row>
    <row r="941" spans="1:16" ht="16.149999999999999" customHeight="1" thickBot="1">
      <c r="A941" s="7"/>
      <c r="B941" s="7"/>
      <c r="C941" s="7"/>
      <c r="D941" s="7"/>
      <c r="O941" s="7"/>
      <c r="P941" s="7"/>
    </row>
    <row r="942" spans="1:16" ht="16.149999999999999" customHeight="1" thickBot="1">
      <c r="A942" s="7"/>
      <c r="B942" s="7"/>
      <c r="C942" s="7"/>
      <c r="D942" s="7"/>
      <c r="O942" s="7"/>
      <c r="P942" s="7"/>
    </row>
    <row r="943" spans="1:16" ht="16.149999999999999" customHeight="1" thickBot="1">
      <c r="A943" s="7"/>
      <c r="B943" s="7"/>
      <c r="C943" s="7"/>
      <c r="D943" s="7"/>
      <c r="O943" s="7"/>
      <c r="P943" s="7"/>
    </row>
    <row r="944" spans="1:16" ht="16.149999999999999" customHeight="1" thickBot="1">
      <c r="A944" s="7"/>
      <c r="B944" s="7"/>
      <c r="C944" s="7"/>
      <c r="D944" s="7"/>
      <c r="O944" s="7"/>
      <c r="P944" s="7"/>
    </row>
    <row r="945" spans="1:16" ht="16.149999999999999" customHeight="1" thickBot="1">
      <c r="A945" s="7"/>
      <c r="B945" s="7"/>
      <c r="C945" s="7"/>
      <c r="D945" s="7"/>
      <c r="O945" s="7"/>
      <c r="P945" s="7"/>
    </row>
    <row r="946" spans="1:16" ht="16.149999999999999" customHeight="1" thickBot="1">
      <c r="A946" s="7"/>
      <c r="B946" s="7"/>
      <c r="C946" s="7"/>
      <c r="D946" s="7"/>
      <c r="O946" s="7"/>
      <c r="P946" s="7"/>
    </row>
    <row r="947" spans="1:16" ht="16.149999999999999" customHeight="1" thickBot="1">
      <c r="A947" s="7"/>
      <c r="B947" s="7"/>
      <c r="C947" s="7"/>
      <c r="D947" s="7"/>
      <c r="O947" s="7"/>
      <c r="P947" s="7"/>
    </row>
    <row r="948" spans="1:16" ht="16.149999999999999" customHeight="1" thickBot="1">
      <c r="A948" s="7"/>
      <c r="B948" s="7"/>
      <c r="C948" s="7"/>
      <c r="D948" s="7"/>
      <c r="O948" s="7"/>
      <c r="P948" s="7"/>
    </row>
    <row r="949" spans="1:16" ht="16.149999999999999" customHeight="1" thickBot="1">
      <c r="A949" s="7"/>
      <c r="B949" s="7"/>
      <c r="C949" s="7"/>
      <c r="D949" s="7"/>
      <c r="O949" s="7"/>
      <c r="P949" s="7"/>
    </row>
    <row r="950" spans="1:16" ht="16.149999999999999" customHeight="1" thickBot="1">
      <c r="A950" s="7"/>
      <c r="B950" s="7"/>
      <c r="C950" s="7"/>
      <c r="D950" s="7"/>
      <c r="O950" s="7"/>
      <c r="P950" s="7"/>
    </row>
    <row r="951" spans="1:16" ht="16.149999999999999" customHeight="1" thickBot="1">
      <c r="A951" s="7"/>
      <c r="B951" s="7"/>
      <c r="C951" s="7"/>
      <c r="D951" s="7"/>
      <c r="O951" s="7"/>
      <c r="P951" s="7"/>
    </row>
    <row r="952" spans="1:16" ht="16.149999999999999" customHeight="1" thickBot="1">
      <c r="A952" s="7"/>
      <c r="B952" s="7"/>
      <c r="C952" s="7"/>
      <c r="D952" s="7"/>
      <c r="O952" s="7"/>
      <c r="P952" s="7"/>
    </row>
    <row r="953" spans="1:16" ht="16.149999999999999" customHeight="1" thickBot="1">
      <c r="A953" s="7"/>
      <c r="B953" s="7"/>
      <c r="C953" s="7"/>
      <c r="D953" s="7"/>
      <c r="O953" s="7"/>
      <c r="P953" s="7"/>
    </row>
    <row r="954" spans="1:16" ht="16.149999999999999" customHeight="1" thickBot="1">
      <c r="A954" s="7"/>
      <c r="B954" s="7"/>
      <c r="C954" s="7"/>
      <c r="D954" s="7"/>
      <c r="O954" s="7"/>
      <c r="P954" s="7"/>
    </row>
    <row r="955" spans="1:16" ht="16.149999999999999" customHeight="1" thickBot="1">
      <c r="A955" s="7"/>
      <c r="B955" s="7"/>
      <c r="C955" s="7"/>
      <c r="D955" s="7"/>
      <c r="O955" s="7"/>
      <c r="P955" s="7"/>
    </row>
    <row r="956" spans="1:16" ht="16.149999999999999" customHeight="1" thickBot="1">
      <c r="A956" s="7"/>
      <c r="B956" s="7"/>
      <c r="C956" s="7"/>
      <c r="D956" s="7"/>
      <c r="O956" s="7"/>
      <c r="P956" s="7"/>
    </row>
    <row r="957" spans="1:16" ht="16.149999999999999" customHeight="1" thickBot="1">
      <c r="A957" s="7"/>
      <c r="B957" s="7"/>
      <c r="C957" s="7"/>
      <c r="D957" s="7"/>
      <c r="O957" s="7"/>
      <c r="P957" s="7"/>
    </row>
    <row r="958" spans="1:16" ht="16.149999999999999" customHeight="1" thickBot="1">
      <c r="A958" s="7"/>
      <c r="B958" s="7"/>
      <c r="C958" s="7"/>
      <c r="D958" s="7"/>
      <c r="O958" s="7"/>
      <c r="P958" s="7"/>
    </row>
    <row r="959" spans="1:16" ht="16.149999999999999" customHeight="1" thickBot="1">
      <c r="A959" s="7"/>
      <c r="B959" s="7"/>
      <c r="C959" s="7"/>
      <c r="D959" s="7"/>
      <c r="O959" s="7"/>
      <c r="P959" s="7"/>
    </row>
    <row r="960" spans="1:16" ht="16.149999999999999" customHeight="1" thickBot="1">
      <c r="A960" s="7"/>
      <c r="B960" s="7"/>
      <c r="C960" s="7"/>
      <c r="D960" s="7"/>
      <c r="O960" s="7"/>
      <c r="P960" s="7"/>
    </row>
    <row r="961" spans="1:16" ht="16.149999999999999" customHeight="1" thickBot="1">
      <c r="A961" s="7"/>
      <c r="B961" s="7"/>
      <c r="C961" s="7"/>
      <c r="D961" s="7"/>
      <c r="O961" s="7"/>
      <c r="P961" s="7"/>
    </row>
    <row r="962" spans="1:16" ht="16.149999999999999" customHeight="1" thickBot="1">
      <c r="A962" s="7"/>
      <c r="B962" s="7"/>
      <c r="C962" s="7"/>
      <c r="D962" s="7"/>
      <c r="O962" s="7"/>
      <c r="P962" s="7"/>
    </row>
    <row r="963" spans="1:16" ht="16.149999999999999" customHeight="1" thickBot="1">
      <c r="A963" s="7"/>
      <c r="B963" s="7"/>
      <c r="C963" s="7"/>
      <c r="D963" s="7"/>
      <c r="O963" s="7"/>
      <c r="P963" s="7"/>
    </row>
    <row r="964" spans="1:16" ht="16.149999999999999" customHeight="1" thickBot="1">
      <c r="A964" s="7"/>
      <c r="B964" s="7"/>
      <c r="C964" s="7"/>
      <c r="D964" s="7"/>
      <c r="O964" s="7"/>
      <c r="P964" s="7"/>
    </row>
    <row r="965" spans="1:16" ht="16.149999999999999" customHeight="1" thickBot="1">
      <c r="A965" s="7"/>
      <c r="B965" s="7"/>
      <c r="C965" s="7"/>
      <c r="D965" s="7"/>
      <c r="O965" s="7"/>
      <c r="P965" s="7"/>
    </row>
    <row r="966" spans="1:16" ht="16.149999999999999" customHeight="1" thickBot="1">
      <c r="A966" s="7"/>
      <c r="B966" s="7"/>
      <c r="C966" s="7"/>
      <c r="D966" s="7"/>
      <c r="O966" s="7"/>
      <c r="P966" s="7"/>
    </row>
    <row r="967" spans="1:16" ht="16.149999999999999" customHeight="1" thickBot="1">
      <c r="A967" s="7"/>
      <c r="B967" s="7"/>
      <c r="C967" s="7"/>
      <c r="D967" s="7"/>
      <c r="O967" s="7"/>
      <c r="P967" s="7"/>
    </row>
    <row r="968" spans="1:16" ht="16.149999999999999" customHeight="1" thickBot="1">
      <c r="A968" s="7"/>
      <c r="B968" s="7"/>
      <c r="C968" s="7"/>
      <c r="D968" s="7"/>
      <c r="O968" s="7"/>
      <c r="P968" s="7"/>
    </row>
    <row r="969" spans="1:16" ht="16.149999999999999" customHeight="1" thickBot="1">
      <c r="A969" s="7"/>
      <c r="B969" s="7"/>
      <c r="C969" s="7"/>
      <c r="D969" s="7"/>
      <c r="O969" s="7"/>
      <c r="P969" s="7"/>
    </row>
    <row r="970" spans="1:16" ht="16.149999999999999" customHeight="1" thickBot="1">
      <c r="A970" s="7"/>
      <c r="B970" s="7"/>
      <c r="C970" s="7"/>
      <c r="D970" s="7"/>
      <c r="O970" s="7"/>
      <c r="P970" s="7"/>
    </row>
    <row r="971" spans="1:16" ht="16.149999999999999" customHeight="1" thickBot="1">
      <c r="A971" s="7"/>
      <c r="B971" s="7"/>
      <c r="C971" s="7"/>
      <c r="D971" s="7"/>
      <c r="O971" s="7"/>
      <c r="P971" s="7"/>
    </row>
    <row r="972" spans="1:16" ht="16.149999999999999" customHeight="1" thickBot="1">
      <c r="A972" s="7"/>
      <c r="B972" s="7"/>
      <c r="C972" s="7"/>
      <c r="D972" s="7"/>
      <c r="O972" s="7"/>
      <c r="P972" s="7"/>
    </row>
    <row r="973" spans="1:16" ht="16.149999999999999" customHeight="1" thickBot="1">
      <c r="A973" s="7"/>
      <c r="B973" s="7"/>
      <c r="C973" s="7"/>
      <c r="D973" s="7"/>
      <c r="O973" s="7"/>
      <c r="P973" s="7"/>
    </row>
    <row r="974" spans="1:16" ht="16.149999999999999" customHeight="1" thickBot="1">
      <c r="A974" s="7"/>
      <c r="B974" s="7"/>
      <c r="C974" s="7"/>
      <c r="D974" s="7"/>
      <c r="O974" s="7"/>
      <c r="P974" s="7"/>
    </row>
    <row r="975" spans="1:16" ht="16.149999999999999" customHeight="1" thickBot="1">
      <c r="A975" s="7"/>
      <c r="B975" s="7"/>
      <c r="C975" s="7"/>
      <c r="D975" s="7"/>
      <c r="O975" s="7"/>
      <c r="P975" s="7"/>
    </row>
    <row r="976" spans="1:16" ht="16.149999999999999" customHeight="1" thickBot="1">
      <c r="A976" s="7"/>
      <c r="B976" s="7"/>
      <c r="C976" s="7"/>
      <c r="D976" s="7"/>
      <c r="O976" s="7"/>
      <c r="P976" s="7"/>
    </row>
    <row r="977" spans="1:16" ht="16.149999999999999" customHeight="1" thickBot="1">
      <c r="A977" s="7"/>
      <c r="B977" s="7"/>
      <c r="C977" s="7"/>
      <c r="D977" s="7"/>
      <c r="O977" s="7"/>
      <c r="P977" s="7"/>
    </row>
    <row r="978" spans="1:16" ht="16.149999999999999" customHeight="1" thickBot="1">
      <c r="A978" s="7"/>
      <c r="B978" s="7"/>
      <c r="C978" s="7"/>
      <c r="D978" s="7"/>
      <c r="O978" s="7"/>
      <c r="P978" s="7"/>
    </row>
    <row r="979" spans="1:16" ht="16.149999999999999" customHeight="1" thickBot="1">
      <c r="A979" s="7"/>
      <c r="B979" s="7"/>
      <c r="C979" s="7"/>
      <c r="D979" s="7"/>
      <c r="O979" s="7"/>
      <c r="P979" s="7"/>
    </row>
    <row r="980" spans="1:16" ht="16.149999999999999" customHeight="1" thickBot="1">
      <c r="A980" s="7"/>
      <c r="B980" s="7"/>
      <c r="C980" s="7"/>
      <c r="D980" s="7"/>
      <c r="O980" s="7"/>
      <c r="P980" s="7"/>
    </row>
    <row r="981" spans="1:16" ht="16.149999999999999" customHeight="1" thickBot="1">
      <c r="A981" s="7"/>
      <c r="B981" s="7"/>
      <c r="C981" s="7"/>
      <c r="D981" s="7"/>
      <c r="O981" s="7"/>
      <c r="P981" s="7"/>
    </row>
    <row r="982" spans="1:16" ht="16.149999999999999" customHeight="1" thickBot="1">
      <c r="A982" s="7"/>
      <c r="B982" s="7"/>
      <c r="C982" s="7"/>
      <c r="D982" s="7"/>
      <c r="O982" s="7"/>
      <c r="P982" s="7"/>
    </row>
    <row r="983" spans="1:16" ht="16.149999999999999" customHeight="1" thickBot="1">
      <c r="A983" s="7"/>
      <c r="B983" s="7"/>
      <c r="C983" s="7"/>
      <c r="D983" s="7"/>
      <c r="O983" s="7"/>
      <c r="P983" s="7"/>
    </row>
    <row r="984" spans="1:16" ht="16.149999999999999" customHeight="1" thickBot="1">
      <c r="A984" s="7"/>
      <c r="B984" s="7"/>
      <c r="C984" s="7"/>
      <c r="D984" s="7"/>
      <c r="O984" s="7"/>
      <c r="P984" s="7"/>
    </row>
    <row r="985" spans="1:16" ht="16.149999999999999" customHeight="1" thickBot="1">
      <c r="A985" s="7"/>
      <c r="B985" s="7"/>
      <c r="C985" s="7"/>
      <c r="D985" s="7"/>
      <c r="O985" s="7"/>
      <c r="P985" s="7"/>
    </row>
    <row r="986" spans="1:16" ht="16.149999999999999" customHeight="1" thickBot="1">
      <c r="A986" s="7"/>
      <c r="B986" s="7"/>
      <c r="C986" s="7"/>
      <c r="D986" s="7"/>
      <c r="O986" s="7"/>
      <c r="P986" s="7"/>
    </row>
    <row r="987" spans="1:16" ht="16.149999999999999" customHeight="1" thickBot="1">
      <c r="A987" s="7"/>
      <c r="B987" s="7"/>
      <c r="C987" s="7"/>
      <c r="D987" s="7"/>
      <c r="O987" s="7"/>
      <c r="P987" s="7"/>
    </row>
    <row r="988" spans="1:16" ht="16.149999999999999" customHeight="1" thickBot="1">
      <c r="A988" s="7"/>
      <c r="B988" s="7"/>
      <c r="C988" s="7"/>
      <c r="D988" s="7"/>
      <c r="O988" s="7"/>
      <c r="P988" s="7"/>
    </row>
    <row r="989" spans="1:16" ht="16.149999999999999" customHeight="1" thickBot="1">
      <c r="A989" s="7"/>
      <c r="B989" s="7"/>
      <c r="C989" s="7"/>
      <c r="D989" s="7"/>
      <c r="O989" s="7"/>
      <c r="P989" s="7"/>
    </row>
    <row r="990" spans="1:16" ht="16.149999999999999" customHeight="1" thickBot="1">
      <c r="A990" s="7"/>
      <c r="B990" s="7"/>
      <c r="C990" s="7"/>
      <c r="D990" s="7"/>
      <c r="O990" s="7"/>
      <c r="P990" s="7"/>
    </row>
    <row r="991" spans="1:16" ht="16.149999999999999" customHeight="1" thickBot="1">
      <c r="A991" s="7"/>
      <c r="B991" s="7"/>
      <c r="C991" s="7"/>
      <c r="D991" s="7"/>
      <c r="O991" s="7"/>
      <c r="P991" s="7"/>
    </row>
    <row r="992" spans="1:16" ht="16.149999999999999" customHeight="1" thickBot="1">
      <c r="A992" s="7"/>
      <c r="B992" s="7"/>
      <c r="C992" s="7"/>
      <c r="D992" s="7"/>
      <c r="O992" s="7"/>
      <c r="P992" s="7"/>
    </row>
    <row r="993" spans="1:16" ht="16.149999999999999" customHeight="1" thickBot="1">
      <c r="A993" s="7"/>
      <c r="B993" s="7"/>
      <c r="C993" s="7"/>
      <c r="D993" s="7"/>
      <c r="O993" s="7"/>
      <c r="P993" s="7"/>
    </row>
    <row r="994" spans="1:16" ht="16.149999999999999" customHeight="1" thickBot="1">
      <c r="A994" s="7"/>
      <c r="B994" s="7"/>
      <c r="C994" s="7"/>
      <c r="D994" s="7"/>
      <c r="O994" s="7"/>
      <c r="P994" s="7"/>
    </row>
    <row r="995" spans="1:16" ht="16.149999999999999" customHeight="1" thickBot="1">
      <c r="A995" s="7"/>
      <c r="B995" s="7"/>
      <c r="C995" s="7"/>
      <c r="D995" s="7"/>
      <c r="O995" s="7"/>
      <c r="P995" s="7"/>
    </row>
    <row r="996" spans="1:16" ht="16.149999999999999" customHeight="1" thickBot="1">
      <c r="A996" s="7"/>
      <c r="B996" s="7"/>
      <c r="C996" s="7"/>
      <c r="D996" s="7"/>
      <c r="O996" s="7"/>
      <c r="P996" s="7"/>
    </row>
    <row r="997" spans="1:16" ht="16.149999999999999" customHeight="1" thickBot="1">
      <c r="A997" s="7"/>
      <c r="B997" s="7"/>
      <c r="C997" s="7"/>
      <c r="D997" s="7"/>
      <c r="O997" s="7"/>
      <c r="P997" s="7"/>
    </row>
  </sheetData>
  <mergeCells count="7">
    <mergeCell ref="G10:J10"/>
    <mergeCell ref="A1:B1"/>
    <mergeCell ref="A2:B2"/>
    <mergeCell ref="A3:B3"/>
    <mergeCell ref="A5:B5"/>
    <mergeCell ref="G4:L4"/>
    <mergeCell ref="G8:J8"/>
  </mergeCells>
  <conditionalFormatting sqref="E6">
    <cfRule type="cellIs" dxfId="1" priority="2" operator="equal">
      <formula>M</formula>
    </cfRule>
  </conditionalFormatting>
  <conditionalFormatting sqref="D6:D31">
    <cfRule type="cellIs" dxfId="0" priority="1" operator="equal">
      <formula>"M"</formula>
    </cfRule>
  </conditionalFormatting>
  <dataValidations count="1">
    <dataValidation allowBlank="1" showInputMessage="1" showErrorMessage="1" promptTitle="NAME" prompt="ENTER NAME IN CAPITAL LETTERS" sqref="B22:B31 B8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3"/>
  <sheetViews>
    <sheetView topLeftCell="AS1" zoomScale="115" zoomScaleNormal="115" workbookViewId="0">
      <selection activeCell="BL8" sqref="BL8"/>
    </sheetView>
  </sheetViews>
  <sheetFormatPr defaultColWidth="7.5703125" defaultRowHeight="14.25"/>
  <cols>
    <col min="1" max="1" width="6.28515625" style="417" customWidth="1"/>
    <col min="2" max="2" width="22.28515625" style="417" customWidth="1"/>
    <col min="3" max="3" width="5.5703125" style="417" bestFit="1" customWidth="1"/>
    <col min="4" max="4" width="4.42578125" style="417" bestFit="1" customWidth="1"/>
    <col min="5" max="5" width="6" style="417" bestFit="1" customWidth="1"/>
    <col min="6" max="6" width="5.5703125" style="417" bestFit="1" customWidth="1"/>
    <col min="7" max="7" width="7.5703125" style="417"/>
    <col min="8" max="8" width="3.28515625" style="417" bestFit="1" customWidth="1"/>
    <col min="9" max="9" width="5.7109375" style="479" bestFit="1" customWidth="1"/>
    <col min="10" max="10" width="4.42578125" style="479" bestFit="1" customWidth="1"/>
    <col min="11" max="11" width="3.85546875" style="479" bestFit="1" customWidth="1"/>
    <col min="12" max="12" width="6.85546875" style="479" bestFit="1" customWidth="1"/>
    <col min="13" max="13" width="7.7109375" style="479" bestFit="1" customWidth="1"/>
    <col min="14" max="14" width="4.140625" style="479" bestFit="1" customWidth="1"/>
    <col min="15" max="15" width="5.5703125" style="417" bestFit="1" customWidth="1"/>
    <col min="16" max="16" width="4.42578125" style="417" bestFit="1" customWidth="1"/>
    <col min="17" max="17" width="6" style="417" bestFit="1" customWidth="1"/>
    <col min="18" max="18" width="5.5703125" style="417" bestFit="1" customWidth="1"/>
    <col min="19" max="19" width="8.28515625" style="417" bestFit="1" customWidth="1"/>
    <col min="20" max="20" width="3.28515625" style="417" bestFit="1" customWidth="1"/>
    <col min="21" max="21" width="5.7109375" style="479" bestFit="1" customWidth="1"/>
    <col min="22" max="23" width="4.42578125" style="479" bestFit="1" customWidth="1"/>
    <col min="24" max="24" width="6.85546875" style="479" bestFit="1" customWidth="1"/>
    <col min="25" max="25" width="7.5703125" style="479"/>
    <col min="26" max="26" width="4.140625" style="479" bestFit="1" customWidth="1"/>
    <col min="27" max="27" width="6.28515625" style="417" customWidth="1"/>
    <col min="28" max="28" width="22" style="417" customWidth="1"/>
    <col min="29" max="29" width="5.5703125" style="417" bestFit="1" customWidth="1"/>
    <col min="30" max="30" width="4.42578125" style="417" bestFit="1" customWidth="1"/>
    <col min="31" max="31" width="6" style="417" bestFit="1" customWidth="1"/>
    <col min="32" max="32" width="3.85546875" style="417" bestFit="1" customWidth="1"/>
    <col min="33" max="33" width="8.28515625" style="417" bestFit="1" customWidth="1"/>
    <col min="34" max="34" width="3.28515625" style="417" bestFit="1" customWidth="1"/>
    <col min="35" max="35" width="5.7109375" style="479" bestFit="1" customWidth="1"/>
    <col min="36" max="36" width="4.42578125" style="479" bestFit="1" customWidth="1"/>
    <col min="37" max="37" width="5" style="479" bestFit="1" customWidth="1"/>
    <col min="38" max="38" width="6.85546875" style="479" bestFit="1" customWidth="1"/>
    <col min="39" max="39" width="7.7109375" style="479" bestFit="1" customWidth="1"/>
    <col min="40" max="40" width="7.5703125" style="479"/>
    <col min="41" max="41" width="5.5703125" style="417" bestFit="1" customWidth="1"/>
    <col min="42" max="42" width="4.42578125" style="417" bestFit="1" customWidth="1"/>
    <col min="43" max="43" width="6" style="417" bestFit="1" customWidth="1"/>
    <col min="44" max="44" width="6.28515625" style="417" customWidth="1"/>
    <col min="45" max="45" width="7.5703125" style="417"/>
    <col min="46" max="46" width="3.28515625" style="417" bestFit="1" customWidth="1"/>
    <col min="47" max="47" width="5.7109375" style="479" bestFit="1" customWidth="1"/>
    <col min="48" max="48" width="4.42578125" style="479" bestFit="1" customWidth="1"/>
    <col min="49" max="49" width="3.85546875" style="479" bestFit="1" customWidth="1"/>
    <col min="50" max="50" width="6.85546875" style="479" bestFit="1" customWidth="1"/>
    <col min="51" max="51" width="7.5703125" style="479"/>
    <col min="52" max="52" width="4.140625" style="479" bestFit="1" customWidth="1"/>
    <col min="53" max="53" width="10.7109375" style="417" bestFit="1" customWidth="1"/>
    <col min="54" max="54" width="22.42578125" style="417" customWidth="1"/>
    <col min="55" max="63" width="7.5703125" style="417"/>
    <col min="64" max="64" width="7.5703125" style="480"/>
    <col min="65" max="16384" width="7.5703125" style="417"/>
  </cols>
  <sheetData>
    <row r="1" spans="1:65" ht="18">
      <c r="A1" s="790" t="s">
        <v>478</v>
      </c>
      <c r="B1" s="791"/>
      <c r="C1" s="791"/>
      <c r="D1" s="791"/>
      <c r="E1" s="791"/>
      <c r="F1" s="791"/>
      <c r="G1" s="791"/>
      <c r="H1" s="791"/>
      <c r="I1" s="791"/>
      <c r="J1" s="791"/>
      <c r="K1" s="791"/>
      <c r="L1" s="791"/>
      <c r="M1" s="791"/>
      <c r="N1" s="791"/>
      <c r="O1" s="791"/>
      <c r="P1" s="791"/>
      <c r="Q1" s="791"/>
      <c r="R1" s="791"/>
      <c r="S1" s="791"/>
      <c r="T1" s="791"/>
      <c r="U1" s="791"/>
      <c r="V1" s="791"/>
      <c r="W1" s="791"/>
      <c r="X1" s="791"/>
      <c r="Y1" s="791"/>
      <c r="Z1" s="792"/>
      <c r="AA1" s="790" t="s">
        <v>478</v>
      </c>
      <c r="AB1" s="791"/>
      <c r="AC1" s="791"/>
      <c r="AD1" s="791"/>
      <c r="AE1" s="791"/>
      <c r="AF1" s="791"/>
      <c r="AG1" s="791"/>
      <c r="AH1" s="791"/>
      <c r="AI1" s="791"/>
      <c r="AJ1" s="791"/>
      <c r="AK1" s="791"/>
      <c r="AL1" s="791"/>
      <c r="AM1" s="791"/>
      <c r="AN1" s="791"/>
      <c r="AO1" s="791"/>
      <c r="AP1" s="791"/>
      <c r="AQ1" s="791"/>
      <c r="AR1" s="791"/>
      <c r="AS1" s="791"/>
      <c r="AT1" s="791"/>
      <c r="AU1" s="791"/>
      <c r="AV1" s="791"/>
      <c r="AW1" s="791"/>
      <c r="AX1" s="791"/>
      <c r="AY1" s="791"/>
      <c r="AZ1" s="792"/>
      <c r="BA1" s="790" t="s">
        <v>478</v>
      </c>
      <c r="BB1" s="791"/>
      <c r="BC1" s="791"/>
      <c r="BD1" s="791"/>
      <c r="BE1" s="791"/>
      <c r="BF1" s="791"/>
      <c r="BG1" s="791"/>
      <c r="BH1" s="791"/>
      <c r="BI1" s="791"/>
      <c r="BJ1" s="791"/>
      <c r="BK1" s="791"/>
      <c r="BL1" s="791"/>
      <c r="BM1" s="791"/>
    </row>
    <row r="2" spans="1:65" ht="18">
      <c r="A2" s="790" t="s">
        <v>479</v>
      </c>
      <c r="B2" s="791"/>
      <c r="C2" s="791"/>
      <c r="D2" s="791"/>
      <c r="E2" s="791"/>
      <c r="F2" s="791"/>
      <c r="G2" s="791"/>
      <c r="H2" s="791"/>
      <c r="I2" s="791"/>
      <c r="J2" s="791"/>
      <c r="K2" s="791"/>
      <c r="L2" s="791"/>
      <c r="M2" s="791"/>
      <c r="N2" s="791"/>
      <c r="O2" s="791"/>
      <c r="P2" s="791"/>
      <c r="Q2" s="791"/>
      <c r="R2" s="791"/>
      <c r="S2" s="791"/>
      <c r="T2" s="791"/>
      <c r="U2" s="791"/>
      <c r="V2" s="791"/>
      <c r="W2" s="791"/>
      <c r="X2" s="791"/>
      <c r="Y2" s="791"/>
      <c r="Z2" s="792"/>
      <c r="AA2" s="790" t="s">
        <v>480</v>
      </c>
      <c r="AB2" s="791"/>
      <c r="AC2" s="791"/>
      <c r="AD2" s="791"/>
      <c r="AE2" s="791"/>
      <c r="AF2" s="791"/>
      <c r="AG2" s="791"/>
      <c r="AH2" s="791"/>
      <c r="AI2" s="791"/>
      <c r="AJ2" s="791"/>
      <c r="AK2" s="791"/>
      <c r="AL2" s="791"/>
      <c r="AM2" s="791"/>
      <c r="AN2" s="791"/>
      <c r="AO2" s="791"/>
      <c r="AP2" s="791"/>
      <c r="AQ2" s="791"/>
      <c r="AR2" s="791"/>
      <c r="AS2" s="791"/>
      <c r="AT2" s="791"/>
      <c r="AU2" s="791"/>
      <c r="AV2" s="791"/>
      <c r="AW2" s="791"/>
      <c r="AX2" s="791"/>
      <c r="AY2" s="791"/>
      <c r="AZ2" s="792"/>
      <c r="BA2" s="790" t="s">
        <v>480</v>
      </c>
      <c r="BB2" s="791"/>
      <c r="BC2" s="791"/>
      <c r="BD2" s="791"/>
      <c r="BE2" s="791"/>
      <c r="BF2" s="791"/>
      <c r="BG2" s="791"/>
      <c r="BH2" s="791"/>
      <c r="BI2" s="791"/>
      <c r="BJ2" s="791"/>
      <c r="BK2" s="791"/>
      <c r="BL2" s="791"/>
      <c r="BM2" s="791"/>
    </row>
    <row r="3" spans="1:65" ht="18">
      <c r="A3" s="418" t="s">
        <v>492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791" t="s">
        <v>481</v>
      </c>
      <c r="M3" s="791"/>
      <c r="N3" s="791"/>
      <c r="O3" s="791"/>
      <c r="P3" s="791"/>
      <c r="Q3" s="791" t="s">
        <v>490</v>
      </c>
      <c r="R3" s="791"/>
      <c r="S3" s="791"/>
      <c r="T3" s="791"/>
      <c r="U3" s="791"/>
      <c r="V3" s="791"/>
      <c r="W3" s="791"/>
      <c r="X3" s="420"/>
      <c r="Y3" s="420"/>
      <c r="Z3" s="420"/>
      <c r="AA3" s="418" t="s">
        <v>491</v>
      </c>
      <c r="AB3" s="419"/>
      <c r="AC3" s="419"/>
      <c r="AD3" s="419"/>
      <c r="AE3" s="419"/>
      <c r="AF3" s="419"/>
      <c r="AG3" s="419"/>
      <c r="AH3" s="419"/>
      <c r="AI3" s="419"/>
      <c r="AJ3" s="419"/>
      <c r="AK3" s="419"/>
      <c r="AL3" s="791" t="s">
        <v>481</v>
      </c>
      <c r="AM3" s="791"/>
      <c r="AN3" s="791"/>
      <c r="AO3" s="791"/>
      <c r="AP3" s="791"/>
      <c r="AQ3" s="791" t="s">
        <v>490</v>
      </c>
      <c r="AR3" s="791"/>
      <c r="AS3" s="791"/>
      <c r="AT3" s="791"/>
      <c r="AU3" s="791"/>
      <c r="AV3" s="791"/>
      <c r="AW3" s="791"/>
      <c r="AX3" s="420"/>
      <c r="AY3" s="420"/>
      <c r="AZ3" s="420"/>
      <c r="BA3" s="418" t="s">
        <v>517</v>
      </c>
      <c r="BB3" s="503">
        <v>-1</v>
      </c>
      <c r="BC3" s="419"/>
      <c r="BD3" s="419"/>
      <c r="BE3" s="419"/>
      <c r="BF3" s="419"/>
      <c r="BG3" s="419"/>
      <c r="BH3" s="419"/>
      <c r="BI3" s="419"/>
      <c r="BJ3" s="791" t="s">
        <v>481</v>
      </c>
      <c r="BK3" s="791"/>
      <c r="BL3" s="791"/>
      <c r="BM3" s="791"/>
    </row>
    <row r="4" spans="1:65" ht="28.5">
      <c r="A4" s="421" t="s">
        <v>48</v>
      </c>
      <c r="B4" s="422" t="s">
        <v>482</v>
      </c>
      <c r="C4" s="793" t="s">
        <v>5</v>
      </c>
      <c r="D4" s="794"/>
      <c r="E4" s="794"/>
      <c r="F4" s="794"/>
      <c r="G4" s="794"/>
      <c r="H4" s="794"/>
      <c r="I4" s="794"/>
      <c r="J4" s="794"/>
      <c r="K4" s="794"/>
      <c r="L4" s="794"/>
      <c r="M4" s="794"/>
      <c r="N4" s="795"/>
      <c r="O4" s="793" t="s">
        <v>6</v>
      </c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5"/>
      <c r="AA4" s="423"/>
      <c r="AB4" s="423"/>
      <c r="AC4" s="793" t="s">
        <v>7</v>
      </c>
      <c r="AD4" s="794"/>
      <c r="AE4" s="794"/>
      <c r="AF4" s="794"/>
      <c r="AG4" s="795"/>
      <c r="AH4" s="423"/>
      <c r="AI4" s="423"/>
      <c r="AJ4" s="423"/>
      <c r="AK4" s="423"/>
      <c r="AL4" s="423"/>
      <c r="AM4" s="423"/>
      <c r="AN4" s="423"/>
      <c r="AO4" s="793" t="s">
        <v>8</v>
      </c>
      <c r="AP4" s="794"/>
      <c r="AQ4" s="794"/>
      <c r="AR4" s="794"/>
      <c r="AS4" s="794"/>
      <c r="AT4" s="423"/>
      <c r="AU4" s="423"/>
      <c r="AV4" s="423"/>
      <c r="AW4" s="423"/>
      <c r="AX4" s="423"/>
      <c r="AY4" s="423"/>
      <c r="AZ4" s="423"/>
      <c r="BA4" s="422"/>
      <c r="BB4" s="422"/>
      <c r="BC4" s="424" t="s">
        <v>249</v>
      </c>
      <c r="BD4" s="424"/>
      <c r="BE4" s="793" t="s">
        <v>65</v>
      </c>
      <c r="BF4" s="795"/>
      <c r="BG4" s="793" t="s">
        <v>461</v>
      </c>
      <c r="BH4" s="795"/>
      <c r="BI4" s="794"/>
      <c r="BJ4" s="795"/>
      <c r="BK4" s="793"/>
      <c r="BL4" s="795"/>
      <c r="BM4" s="425"/>
    </row>
    <row r="5" spans="1:65" ht="57">
      <c r="A5" s="422"/>
      <c r="B5" s="422"/>
      <c r="C5" s="426" t="s">
        <v>483</v>
      </c>
      <c r="D5" s="426" t="s">
        <v>484</v>
      </c>
      <c r="E5" s="427" t="s">
        <v>485</v>
      </c>
      <c r="F5" s="426" t="s">
        <v>250</v>
      </c>
      <c r="G5" s="426" t="s">
        <v>486</v>
      </c>
      <c r="H5" s="426"/>
      <c r="I5" s="426" t="s">
        <v>487</v>
      </c>
      <c r="J5" s="426" t="s">
        <v>252</v>
      </c>
      <c r="K5" s="426" t="s">
        <v>488</v>
      </c>
      <c r="L5" s="426" t="s">
        <v>253</v>
      </c>
      <c r="M5" s="426" t="s">
        <v>10</v>
      </c>
      <c r="N5" s="426"/>
      <c r="O5" s="426" t="s">
        <v>483</v>
      </c>
      <c r="P5" s="426" t="s">
        <v>484</v>
      </c>
      <c r="Q5" s="427" t="s">
        <v>485</v>
      </c>
      <c r="R5" s="426" t="s">
        <v>250</v>
      </c>
      <c r="S5" s="426" t="s">
        <v>486</v>
      </c>
      <c r="T5" s="426"/>
      <c r="U5" s="426" t="s">
        <v>487</v>
      </c>
      <c r="V5" s="426" t="s">
        <v>252</v>
      </c>
      <c r="W5" s="426" t="s">
        <v>251</v>
      </c>
      <c r="X5" s="426" t="s">
        <v>253</v>
      </c>
      <c r="Y5" s="426" t="s">
        <v>10</v>
      </c>
      <c r="Z5" s="426"/>
      <c r="AA5" s="421" t="s">
        <v>48</v>
      </c>
      <c r="AB5" s="422" t="s">
        <v>482</v>
      </c>
      <c r="AC5" s="426" t="s">
        <v>483</v>
      </c>
      <c r="AD5" s="426" t="s">
        <v>484</v>
      </c>
      <c r="AE5" s="427" t="s">
        <v>485</v>
      </c>
      <c r="AF5" s="426" t="s">
        <v>250</v>
      </c>
      <c r="AG5" s="426" t="s">
        <v>486</v>
      </c>
      <c r="AH5" s="426"/>
      <c r="AI5" s="426" t="s">
        <v>487</v>
      </c>
      <c r="AJ5" s="426" t="s">
        <v>252</v>
      </c>
      <c r="AK5" s="426" t="s">
        <v>488</v>
      </c>
      <c r="AL5" s="426" t="s">
        <v>253</v>
      </c>
      <c r="AM5" s="428" t="s">
        <v>10</v>
      </c>
      <c r="AN5" s="426"/>
      <c r="AO5" s="426" t="s">
        <v>483</v>
      </c>
      <c r="AP5" s="426" t="s">
        <v>484</v>
      </c>
      <c r="AQ5" s="427" t="s">
        <v>485</v>
      </c>
      <c r="AR5" s="426" t="s">
        <v>250</v>
      </c>
      <c r="AS5" s="426" t="s">
        <v>486</v>
      </c>
      <c r="AT5" s="426"/>
      <c r="AU5" s="426" t="s">
        <v>487</v>
      </c>
      <c r="AV5" s="426" t="s">
        <v>252</v>
      </c>
      <c r="AW5" s="426" t="s">
        <v>488</v>
      </c>
      <c r="AX5" s="426" t="s">
        <v>253</v>
      </c>
      <c r="AY5" s="426" t="s">
        <v>10</v>
      </c>
      <c r="AZ5" s="426"/>
      <c r="BA5" s="421" t="s">
        <v>48</v>
      </c>
      <c r="BB5" s="422" t="s">
        <v>482</v>
      </c>
      <c r="BC5" s="426" t="s">
        <v>250</v>
      </c>
      <c r="BD5" s="427" t="s">
        <v>253</v>
      </c>
      <c r="BE5" s="426" t="s">
        <v>250</v>
      </c>
      <c r="BF5" s="427" t="s">
        <v>253</v>
      </c>
      <c r="BG5" s="426" t="s">
        <v>250</v>
      </c>
      <c r="BH5" s="427" t="s">
        <v>253</v>
      </c>
      <c r="BI5" s="427" t="s">
        <v>62</v>
      </c>
      <c r="BJ5" s="427" t="s">
        <v>489</v>
      </c>
      <c r="BK5" s="427" t="s">
        <v>75</v>
      </c>
      <c r="BL5" s="429" t="s">
        <v>76</v>
      </c>
      <c r="BM5" s="426" t="s">
        <v>72</v>
      </c>
    </row>
    <row r="6" spans="1:65" s="430" customFormat="1">
      <c r="C6" s="431">
        <v>10</v>
      </c>
      <c r="D6" s="431">
        <v>5</v>
      </c>
      <c r="E6" s="431">
        <v>5</v>
      </c>
      <c r="F6" s="431">
        <v>80</v>
      </c>
      <c r="G6" s="431">
        <f>SUM(C6:F6)</f>
        <v>100</v>
      </c>
      <c r="H6" s="431"/>
      <c r="I6" s="431">
        <v>10</v>
      </c>
      <c r="J6" s="431">
        <v>5</v>
      </c>
      <c r="K6" s="431">
        <v>5</v>
      </c>
      <c r="L6" s="431">
        <v>80</v>
      </c>
      <c r="M6" s="431">
        <v>100</v>
      </c>
      <c r="N6" s="431" t="s">
        <v>72</v>
      </c>
      <c r="O6" s="431">
        <v>10</v>
      </c>
      <c r="P6" s="431">
        <v>5</v>
      </c>
      <c r="Q6" s="431">
        <v>5</v>
      </c>
      <c r="R6" s="431">
        <v>80</v>
      </c>
      <c r="S6" s="431">
        <f>SUM(O6:R6)</f>
        <v>100</v>
      </c>
      <c r="T6" s="431"/>
      <c r="U6" s="431">
        <v>10</v>
      </c>
      <c r="V6" s="431">
        <v>5</v>
      </c>
      <c r="W6" s="431">
        <v>5</v>
      </c>
      <c r="X6" s="431">
        <v>80</v>
      </c>
      <c r="Y6" s="431">
        <v>100</v>
      </c>
      <c r="Z6" s="431" t="s">
        <v>72</v>
      </c>
      <c r="AC6" s="431">
        <v>10</v>
      </c>
      <c r="AD6" s="431">
        <v>5</v>
      </c>
      <c r="AE6" s="431">
        <v>5</v>
      </c>
      <c r="AF6" s="431">
        <v>80</v>
      </c>
      <c r="AG6" s="431">
        <f>SUM(AC6:AF6)</f>
        <v>100</v>
      </c>
      <c r="AH6" s="431"/>
      <c r="AI6" s="431">
        <v>10</v>
      </c>
      <c r="AJ6" s="431">
        <v>5</v>
      </c>
      <c r="AK6" s="431">
        <v>5</v>
      </c>
      <c r="AL6" s="431">
        <v>80</v>
      </c>
      <c r="AM6" s="431">
        <v>100</v>
      </c>
      <c r="AN6" s="431" t="s">
        <v>72</v>
      </c>
      <c r="AO6" s="432">
        <v>10</v>
      </c>
      <c r="AP6" s="433" t="s">
        <v>79</v>
      </c>
      <c r="AQ6" s="434" t="s">
        <v>79</v>
      </c>
      <c r="AR6" s="432">
        <v>80</v>
      </c>
      <c r="AS6" s="435" t="s">
        <v>497</v>
      </c>
      <c r="AT6" s="436" t="str">
        <f t="shared" ref="AT6" si="0">IF(AS6&gt;=91,"A1",IF(AS6&gt;=81,"A2",IF(AS6&gt;=71,"B1",IF(AS6&gt;=61,"B2",IF(AS6&gt;=51,"C1",IF(AS6&gt;=41,"C2",IF(AS6&gt;=33,"D","E")))))))</f>
        <v>A1</v>
      </c>
      <c r="AU6" s="431">
        <v>10</v>
      </c>
      <c r="AV6" s="431">
        <v>5</v>
      </c>
      <c r="AW6" s="431">
        <v>5</v>
      </c>
      <c r="AX6" s="431">
        <v>80</v>
      </c>
      <c r="AY6" s="431">
        <v>100</v>
      </c>
      <c r="AZ6" s="431" t="s">
        <v>72</v>
      </c>
      <c r="BA6" s="437"/>
      <c r="BB6" s="437"/>
      <c r="BC6" s="438">
        <v>50</v>
      </c>
      <c r="BD6" s="431">
        <v>50</v>
      </c>
      <c r="BE6" s="431">
        <v>50</v>
      </c>
      <c r="BF6" s="431">
        <v>50</v>
      </c>
      <c r="BG6" s="431">
        <v>50</v>
      </c>
      <c r="BH6" s="431">
        <v>50</v>
      </c>
      <c r="BI6" s="439">
        <f>(G6+S6+AG6+AS6+BC6)</f>
        <v>450</v>
      </c>
      <c r="BJ6" s="440">
        <f t="shared" ref="BJ6:BJ32" si="1">M6+Y6+AM6+AY6+BD6</f>
        <v>450</v>
      </c>
      <c r="BK6" s="440">
        <f>BI6+BJ6</f>
        <v>900</v>
      </c>
      <c r="BL6" s="440"/>
      <c r="BM6" s="440"/>
    </row>
    <row r="7" spans="1:65" ht="15.75">
      <c r="A7" s="441">
        <v>1</v>
      </c>
      <c r="B7" s="442" t="s">
        <v>13</v>
      </c>
      <c r="C7" s="370">
        <v>9.5</v>
      </c>
      <c r="D7" s="414" t="s">
        <v>79</v>
      </c>
      <c r="E7" s="414" t="s">
        <v>79</v>
      </c>
      <c r="F7" s="370">
        <v>77</v>
      </c>
      <c r="G7" s="443">
        <v>96.5</v>
      </c>
      <c r="H7" s="444" t="s">
        <v>121</v>
      </c>
      <c r="I7" s="414">
        <v>10</v>
      </c>
      <c r="J7" s="445">
        <v>5</v>
      </c>
      <c r="K7" s="445">
        <v>5</v>
      </c>
      <c r="L7" s="482">
        <v>76</v>
      </c>
      <c r="M7" s="481">
        <f t="shared" ref="M7:M15" si="2">SUM(I7:L7)</f>
        <v>96</v>
      </c>
      <c r="N7" s="444" t="str">
        <f>IF(M7&gt;=91,"A1",IF(M7&gt;=81,"A2",IF(M7&gt;=71,"B1",IF(M7&gt;=61,"B2",IF(M7&gt;=51,"C1",IF(M7&gt;=41,"C2",IF(M7&gt;=33,"D","E")))))))</f>
        <v>A1</v>
      </c>
      <c r="O7" s="371">
        <v>10</v>
      </c>
      <c r="P7" s="414" t="s">
        <v>79</v>
      </c>
      <c r="Q7" s="414" t="s">
        <v>79</v>
      </c>
      <c r="R7" s="414">
        <v>73</v>
      </c>
      <c r="S7" s="443">
        <v>93</v>
      </c>
      <c r="T7" s="444" t="s">
        <v>121</v>
      </c>
      <c r="U7" s="446">
        <v>8.5</v>
      </c>
      <c r="V7" s="414">
        <v>5</v>
      </c>
      <c r="W7" s="414">
        <v>4</v>
      </c>
      <c r="X7" s="414">
        <v>65</v>
      </c>
      <c r="Y7" s="447">
        <f t="shared" ref="Y7:Y8" si="3">SUM(U7:X7)</f>
        <v>82.5</v>
      </c>
      <c r="Z7" s="445" t="str">
        <f>IF(Y7&gt;=91,"A1",IF(Y7&gt;=81,"A2",IF(Y7&gt;=71,"B1",IF(Y7&gt;=61,"B2",IF(Y7&gt;=51,"C1",IF(Y7&gt;=41,"C2",IF(Y7&gt;=33,"D","E")))))))</f>
        <v>A2</v>
      </c>
      <c r="AA7" s="441">
        <v>1</v>
      </c>
      <c r="AB7" s="442" t="s">
        <v>13</v>
      </c>
      <c r="AC7" s="448">
        <v>10</v>
      </c>
      <c r="AD7" s="433" t="s">
        <v>79</v>
      </c>
      <c r="AE7" s="434" t="s">
        <v>79</v>
      </c>
      <c r="AF7" s="433" t="s">
        <v>80</v>
      </c>
      <c r="AG7" s="435" t="s">
        <v>495</v>
      </c>
      <c r="AH7" s="432" t="str">
        <f t="shared" ref="AH7:AH15" si="4">IF(AG7&gt;=91,"A1",IF(AG7&gt;=81,"A2",IF(AG7&gt;=71,"B1",IF(AG7&gt;=61,"B2",IF(AG7&gt;=51,"C1",IF(AG7&gt;=41,"C2",IF(AG7&gt;=33,"D","E")))))))</f>
        <v>A1</v>
      </c>
      <c r="AI7" s="449">
        <v>9.5</v>
      </c>
      <c r="AJ7" s="414">
        <v>5</v>
      </c>
      <c r="AK7" s="414">
        <v>5</v>
      </c>
      <c r="AL7" s="441">
        <v>72</v>
      </c>
      <c r="AM7" s="447">
        <f>SUM(AI7:AL7)</f>
        <v>91.5</v>
      </c>
      <c r="AN7" s="445" t="str">
        <f>IF(AM7&gt;=91,"A1",IF(AM7&gt;=81,"A2",IF(AM7&gt;=71,"B1",IF(AM7&gt;=61,"B2",IF(AM7&gt;=51,"C1",IF(AM7&gt;=41,"C2",IF(AM7&gt;=33,"D","E")))))))</f>
        <v>A1</v>
      </c>
      <c r="AO7" s="432">
        <v>10</v>
      </c>
      <c r="AP7" s="433" t="s">
        <v>79</v>
      </c>
      <c r="AQ7" s="434" t="s">
        <v>79</v>
      </c>
      <c r="AR7" s="432">
        <v>78</v>
      </c>
      <c r="AS7" s="435">
        <v>98</v>
      </c>
      <c r="AT7" s="436" t="s">
        <v>121</v>
      </c>
      <c r="AU7" s="372">
        <v>9</v>
      </c>
      <c r="AV7" s="414">
        <v>5</v>
      </c>
      <c r="AW7" s="414">
        <v>4</v>
      </c>
      <c r="AX7" s="450">
        <v>76</v>
      </c>
      <c r="AY7" s="447">
        <f t="shared" ref="AY7:AY8" si="5">SUM(AU7:AX7)</f>
        <v>94</v>
      </c>
      <c r="AZ7" s="447" t="str">
        <f>IF(AY7&gt;=91,"A1",IF(AY7&gt;=81,"A2",IF(AY7&gt;=71,"B1",IF(AY7&gt;=61,"B2",IF(AY7&gt;=51,"C1",IF(AY7&gt;=41,"C2",IF(AY7&gt;=33,"D","E")))))))</f>
        <v>A1</v>
      </c>
      <c r="BA7" s="451">
        <v>1</v>
      </c>
      <c r="BB7" s="442" t="s">
        <v>13</v>
      </c>
      <c r="BC7" s="499">
        <v>43</v>
      </c>
      <c r="BD7" s="431">
        <v>47.5</v>
      </c>
      <c r="BE7" s="452">
        <v>49</v>
      </c>
      <c r="BF7" s="441">
        <v>50</v>
      </c>
      <c r="BG7" s="452">
        <v>49</v>
      </c>
      <c r="BH7" s="441">
        <v>49</v>
      </c>
      <c r="BI7" s="439">
        <f t="shared" ref="BI7:BI32" si="6">(G7+S7+AG7+AS7+BC7)</f>
        <v>419.5</v>
      </c>
      <c r="BJ7" s="440">
        <f t="shared" si="1"/>
        <v>411.5</v>
      </c>
      <c r="BK7" s="440">
        <f t="shared" ref="BK7:BK32" si="7">BI7+BJ7</f>
        <v>831</v>
      </c>
      <c r="BL7" s="447">
        <f>BK7/900*100</f>
        <v>92.333333333333329</v>
      </c>
      <c r="BM7" s="447" t="str">
        <f t="shared" ref="BM7:BM32" si="8">IF(BL7&gt;=91,"A1",IF(BL7&gt;=81,"A2",IF(BL7&gt;=71,"B1",IF(BL7&gt;=61,"B2",IF(BL7&gt;=51,"C1",IF(BL7&gt;=41,"C2",IF(BL7&gt;=33,"D","E")))))))</f>
        <v>A1</v>
      </c>
    </row>
    <row r="8" spans="1:65" ht="15.75">
      <c r="A8" s="441">
        <v>2</v>
      </c>
      <c r="B8" s="442" t="s">
        <v>14</v>
      </c>
      <c r="C8" s="370">
        <v>10</v>
      </c>
      <c r="D8" s="414" t="s">
        <v>79</v>
      </c>
      <c r="E8" s="414" t="s">
        <v>79</v>
      </c>
      <c r="F8" s="370">
        <v>78</v>
      </c>
      <c r="G8" s="443">
        <v>98</v>
      </c>
      <c r="H8" s="444" t="s">
        <v>121</v>
      </c>
      <c r="I8" s="414">
        <v>10</v>
      </c>
      <c r="J8" s="414">
        <v>5</v>
      </c>
      <c r="K8" s="414">
        <v>5</v>
      </c>
      <c r="L8" s="482">
        <v>79</v>
      </c>
      <c r="M8" s="481">
        <f t="shared" si="2"/>
        <v>99</v>
      </c>
      <c r="N8" s="444" t="str">
        <f t="shared" ref="N8:N15" si="9">IF(M8&gt;=91,"A1",IF(M8&gt;=81,"A2",IF(M8&gt;=71,"B1",IF(M8&gt;=61,"B2",IF(M8&gt;=51,"C1",IF(M8&gt;=41,"C2",IF(M8&gt;=33,"D","E")))))))</f>
        <v>A1</v>
      </c>
      <c r="O8" s="371">
        <v>10</v>
      </c>
      <c r="P8" s="414" t="s">
        <v>79</v>
      </c>
      <c r="Q8" s="414" t="s">
        <v>79</v>
      </c>
      <c r="R8" s="414">
        <v>80</v>
      </c>
      <c r="S8" s="443">
        <v>100</v>
      </c>
      <c r="T8" s="444" t="s">
        <v>121</v>
      </c>
      <c r="U8" s="446">
        <v>10</v>
      </c>
      <c r="V8" s="414">
        <v>5</v>
      </c>
      <c r="W8" s="414">
        <v>5</v>
      </c>
      <c r="X8" s="414">
        <v>79</v>
      </c>
      <c r="Y8" s="447">
        <f t="shared" si="3"/>
        <v>99</v>
      </c>
      <c r="Z8" s="445" t="str">
        <f t="shared" ref="Z8:Z32" si="10">IF(Y8&gt;=91,"A1",IF(Y8&gt;=81,"A2",IF(Y8&gt;=71,"B1",IF(Y8&gt;=61,"B2",IF(Y8&gt;=51,"C1",IF(Y8&gt;=41,"C2",IF(Y8&gt;=33,"D","E")))))))</f>
        <v>A1</v>
      </c>
      <c r="AA8" s="441">
        <v>2</v>
      </c>
      <c r="AB8" s="442" t="s">
        <v>14</v>
      </c>
      <c r="AC8" s="448">
        <v>10</v>
      </c>
      <c r="AD8" s="433" t="s">
        <v>79</v>
      </c>
      <c r="AE8" s="434" t="s">
        <v>79</v>
      </c>
      <c r="AF8" s="433" t="s">
        <v>81</v>
      </c>
      <c r="AG8" s="435">
        <f t="shared" ref="AG8:AG15" si="11">AC8+AD8+AE8+AF8</f>
        <v>100</v>
      </c>
      <c r="AH8" s="432" t="str">
        <f t="shared" si="4"/>
        <v>A1</v>
      </c>
      <c r="AI8" s="446">
        <v>9.75</v>
      </c>
      <c r="AJ8" s="414">
        <v>5</v>
      </c>
      <c r="AK8" s="414">
        <v>5</v>
      </c>
      <c r="AL8" s="441">
        <v>80</v>
      </c>
      <c r="AM8" s="447">
        <f t="shared" ref="AM8:AM9" si="12">SUM(AI8:AL8)</f>
        <v>99.75</v>
      </c>
      <c r="AN8" s="445" t="str">
        <f t="shared" ref="AN8:AN32" si="13">IF(AM8&gt;=91,"A1",IF(AM8&gt;=81,"A2",IF(AM8&gt;=71,"B1",IF(AM8&gt;=61,"B2",IF(AM8&gt;=51,"C1",IF(AM8&gt;=41,"C2",IF(AM8&gt;=33,"D","E")))))))</f>
        <v>A1</v>
      </c>
      <c r="AO8" s="432">
        <v>10</v>
      </c>
      <c r="AP8" s="453" t="s">
        <v>79</v>
      </c>
      <c r="AQ8" s="453" t="s">
        <v>79</v>
      </c>
      <c r="AR8" s="432">
        <v>79</v>
      </c>
      <c r="AS8" s="435">
        <v>99</v>
      </c>
      <c r="AT8" s="436" t="s">
        <v>121</v>
      </c>
      <c r="AU8" s="372">
        <v>10</v>
      </c>
      <c r="AV8" s="414">
        <v>5</v>
      </c>
      <c r="AW8" s="414">
        <v>5</v>
      </c>
      <c r="AX8" s="414">
        <v>79</v>
      </c>
      <c r="AY8" s="447">
        <f t="shared" si="5"/>
        <v>99</v>
      </c>
      <c r="AZ8" s="447" t="str">
        <f t="shared" ref="AZ8:AZ26" si="14">IF(AY8&gt;=91,"A1",IF(AY8&gt;=81,"A2",IF(AY8&gt;=71,"B1",IF(AY8&gt;=61,"B2",IF(AY8&gt;=51,"C1",IF(AY8&gt;=41,"C2",IF(AY8&gt;=33,"D","E")))))))</f>
        <v>A1</v>
      </c>
      <c r="BA8" s="451">
        <v>2</v>
      </c>
      <c r="BB8" s="442" t="s">
        <v>14</v>
      </c>
      <c r="BC8" s="454">
        <v>50</v>
      </c>
      <c r="BD8" s="414">
        <v>48.75</v>
      </c>
      <c r="BE8" s="452">
        <v>50</v>
      </c>
      <c r="BF8" s="441">
        <v>50</v>
      </c>
      <c r="BG8" s="452">
        <v>50</v>
      </c>
      <c r="BH8" s="441">
        <v>50</v>
      </c>
      <c r="BI8" s="439">
        <f t="shared" si="6"/>
        <v>447</v>
      </c>
      <c r="BJ8" s="440">
        <f t="shared" si="1"/>
        <v>445.5</v>
      </c>
      <c r="BK8" s="440">
        <f t="shared" si="7"/>
        <v>892.5</v>
      </c>
      <c r="BL8" s="447">
        <f t="shared" ref="BL8:BL32" si="15">BK8/900*100</f>
        <v>99.166666666666671</v>
      </c>
      <c r="BM8" s="447" t="str">
        <f t="shared" si="8"/>
        <v>A1</v>
      </c>
    </row>
    <row r="9" spans="1:65" ht="15.75">
      <c r="A9" s="441">
        <v>3</v>
      </c>
      <c r="B9" s="442" t="s">
        <v>15</v>
      </c>
      <c r="C9" s="392">
        <v>8.75</v>
      </c>
      <c r="D9" s="414">
        <v>5</v>
      </c>
      <c r="E9" s="414">
        <v>5</v>
      </c>
      <c r="F9" s="392">
        <v>72</v>
      </c>
      <c r="G9" s="443">
        <v>90.75</v>
      </c>
      <c r="H9" s="444" t="s">
        <v>125</v>
      </c>
      <c r="I9" s="414">
        <v>8.75</v>
      </c>
      <c r="J9" s="414">
        <v>5</v>
      </c>
      <c r="K9" s="414">
        <v>5</v>
      </c>
      <c r="L9" s="482">
        <v>58</v>
      </c>
      <c r="M9" s="481">
        <f t="shared" si="2"/>
        <v>76.75</v>
      </c>
      <c r="N9" s="444" t="str">
        <f t="shared" si="9"/>
        <v>B1</v>
      </c>
      <c r="O9" s="392">
        <v>9.5</v>
      </c>
      <c r="P9" s="414">
        <v>5</v>
      </c>
      <c r="Q9" s="414">
        <v>5</v>
      </c>
      <c r="R9" s="414">
        <v>69</v>
      </c>
      <c r="S9" s="443">
        <v>88.5</v>
      </c>
      <c r="T9" s="444" t="s">
        <v>125</v>
      </c>
      <c r="U9" s="446">
        <v>7.5</v>
      </c>
      <c r="V9" s="414">
        <v>4</v>
      </c>
      <c r="W9" s="414">
        <v>4</v>
      </c>
      <c r="X9" s="414">
        <v>53</v>
      </c>
      <c r="Y9" s="447">
        <f>SUM(U9:X9)</f>
        <v>68.5</v>
      </c>
      <c r="Z9" s="445" t="str">
        <f t="shared" si="10"/>
        <v>B2</v>
      </c>
      <c r="AA9" s="441">
        <v>3</v>
      </c>
      <c r="AB9" s="442" t="s">
        <v>15</v>
      </c>
      <c r="AC9" s="453">
        <v>9.75</v>
      </c>
      <c r="AD9" s="453">
        <v>5</v>
      </c>
      <c r="AE9" s="453">
        <v>5</v>
      </c>
      <c r="AF9" s="453">
        <v>77</v>
      </c>
      <c r="AG9" s="435">
        <f t="shared" si="11"/>
        <v>96.75</v>
      </c>
      <c r="AH9" s="432" t="str">
        <f t="shared" si="4"/>
        <v>A1</v>
      </c>
      <c r="AI9" s="446">
        <v>9.25</v>
      </c>
      <c r="AJ9" s="414">
        <v>4</v>
      </c>
      <c r="AK9" s="414">
        <v>5</v>
      </c>
      <c r="AL9" s="441">
        <v>67</v>
      </c>
      <c r="AM9" s="447">
        <f t="shared" si="12"/>
        <v>85.25</v>
      </c>
      <c r="AN9" s="445" t="str">
        <f t="shared" si="13"/>
        <v>A2</v>
      </c>
      <c r="AO9" s="432">
        <v>9.75</v>
      </c>
      <c r="AP9" s="453">
        <v>5</v>
      </c>
      <c r="AQ9" s="453">
        <v>5</v>
      </c>
      <c r="AR9" s="432">
        <v>76</v>
      </c>
      <c r="AS9" s="435">
        <v>95.75</v>
      </c>
      <c r="AT9" s="436" t="s">
        <v>121</v>
      </c>
      <c r="AU9" s="372">
        <v>8.25</v>
      </c>
      <c r="AV9" s="414">
        <v>4</v>
      </c>
      <c r="AW9" s="414">
        <v>4</v>
      </c>
      <c r="AX9" s="414">
        <v>72</v>
      </c>
      <c r="AY9" s="447">
        <f>SUM(AU9:AX9)</f>
        <v>88.25</v>
      </c>
      <c r="AZ9" s="447" t="str">
        <f t="shared" si="14"/>
        <v>A2</v>
      </c>
      <c r="BA9" s="451">
        <v>3</v>
      </c>
      <c r="BB9" s="455" t="s">
        <v>15</v>
      </c>
      <c r="BC9" s="456">
        <v>46.5</v>
      </c>
      <c r="BD9" s="450">
        <v>43.75</v>
      </c>
      <c r="BE9" s="452">
        <v>50</v>
      </c>
      <c r="BF9" s="441">
        <v>48</v>
      </c>
      <c r="BG9" s="452">
        <v>49</v>
      </c>
      <c r="BH9" s="441">
        <v>50</v>
      </c>
      <c r="BI9" s="439">
        <f t="shared" si="6"/>
        <v>418.25</v>
      </c>
      <c r="BJ9" s="440">
        <f t="shared" si="1"/>
        <v>362.5</v>
      </c>
      <c r="BK9" s="440">
        <f t="shared" si="7"/>
        <v>780.75</v>
      </c>
      <c r="BL9" s="447">
        <f t="shared" si="15"/>
        <v>86.75</v>
      </c>
      <c r="BM9" s="447" t="str">
        <f t="shared" si="8"/>
        <v>A2</v>
      </c>
    </row>
    <row r="10" spans="1:65" ht="15.75">
      <c r="A10" s="441">
        <v>4</v>
      </c>
      <c r="B10" s="442" t="s">
        <v>423</v>
      </c>
      <c r="C10" s="392">
        <v>9.75</v>
      </c>
      <c r="D10" s="414">
        <v>5</v>
      </c>
      <c r="E10" s="414">
        <v>5</v>
      </c>
      <c r="F10" s="392">
        <v>80</v>
      </c>
      <c r="G10" s="443">
        <v>99.75</v>
      </c>
      <c r="H10" s="444" t="s">
        <v>121</v>
      </c>
      <c r="I10" s="414">
        <v>10</v>
      </c>
      <c r="J10" s="414">
        <v>5</v>
      </c>
      <c r="K10" s="414">
        <v>5</v>
      </c>
      <c r="L10" s="482">
        <v>79</v>
      </c>
      <c r="M10" s="481">
        <f t="shared" si="2"/>
        <v>99</v>
      </c>
      <c r="N10" s="444" t="str">
        <f t="shared" si="9"/>
        <v>A1</v>
      </c>
      <c r="O10" s="392">
        <v>10</v>
      </c>
      <c r="P10" s="414">
        <v>5</v>
      </c>
      <c r="Q10" s="414">
        <v>5</v>
      </c>
      <c r="R10" s="414">
        <v>79</v>
      </c>
      <c r="S10" s="443">
        <v>99</v>
      </c>
      <c r="T10" s="444" t="s">
        <v>121</v>
      </c>
      <c r="U10" s="446">
        <v>9.75</v>
      </c>
      <c r="V10" s="414">
        <v>5</v>
      </c>
      <c r="W10" s="414">
        <v>5</v>
      </c>
      <c r="X10" s="450">
        <v>79</v>
      </c>
      <c r="Y10" s="447">
        <f>SUM(U10:X10)</f>
        <v>98.75</v>
      </c>
      <c r="Z10" s="445" t="str">
        <f t="shared" si="10"/>
        <v>A1</v>
      </c>
      <c r="AA10" s="441">
        <v>4</v>
      </c>
      <c r="AB10" s="442" t="s">
        <v>423</v>
      </c>
      <c r="AC10" s="453">
        <v>9.75</v>
      </c>
      <c r="AD10" s="453">
        <v>5</v>
      </c>
      <c r="AE10" s="453">
        <v>5</v>
      </c>
      <c r="AF10" s="453">
        <v>80</v>
      </c>
      <c r="AG10" s="435">
        <f t="shared" si="11"/>
        <v>99.75</v>
      </c>
      <c r="AH10" s="432" t="str">
        <f t="shared" si="4"/>
        <v>A1</v>
      </c>
      <c r="AI10" s="446">
        <v>10</v>
      </c>
      <c r="AJ10" s="414">
        <v>5</v>
      </c>
      <c r="AK10" s="414">
        <v>5</v>
      </c>
      <c r="AL10" s="441">
        <v>78</v>
      </c>
      <c r="AM10" s="447">
        <f t="shared" ref="AM10:AM32" si="16">SUM(AI10:AL10)</f>
        <v>98</v>
      </c>
      <c r="AN10" s="445" t="str">
        <f t="shared" si="13"/>
        <v>A1</v>
      </c>
      <c r="AO10" s="432">
        <v>10</v>
      </c>
      <c r="AP10" s="453">
        <v>5</v>
      </c>
      <c r="AQ10" s="453">
        <v>5</v>
      </c>
      <c r="AR10" s="432">
        <v>80</v>
      </c>
      <c r="AS10" s="435">
        <v>100</v>
      </c>
      <c r="AT10" s="436" t="s">
        <v>121</v>
      </c>
      <c r="AU10" s="372">
        <v>10</v>
      </c>
      <c r="AV10" s="414">
        <v>5</v>
      </c>
      <c r="AW10" s="414">
        <v>5</v>
      </c>
      <c r="AX10" s="450">
        <v>79</v>
      </c>
      <c r="AY10" s="447">
        <f>SUM(AU10:AX10)</f>
        <v>99</v>
      </c>
      <c r="AZ10" s="447" t="str">
        <f t="shared" si="14"/>
        <v>A1</v>
      </c>
      <c r="BA10" s="451">
        <v>4</v>
      </c>
      <c r="BB10" s="455" t="s">
        <v>423</v>
      </c>
      <c r="BC10" s="457">
        <v>50</v>
      </c>
      <c r="BD10" s="450">
        <v>48.75</v>
      </c>
      <c r="BE10" s="452">
        <v>50</v>
      </c>
      <c r="BF10" s="441">
        <v>50</v>
      </c>
      <c r="BG10" s="452">
        <v>50</v>
      </c>
      <c r="BH10" s="441">
        <v>50</v>
      </c>
      <c r="BI10" s="439">
        <f t="shared" si="6"/>
        <v>448.5</v>
      </c>
      <c r="BJ10" s="440">
        <f t="shared" si="1"/>
        <v>443.5</v>
      </c>
      <c r="BK10" s="440">
        <f t="shared" si="7"/>
        <v>892</v>
      </c>
      <c r="BL10" s="447">
        <f t="shared" si="15"/>
        <v>99.111111111111114</v>
      </c>
      <c r="BM10" s="447" t="str">
        <f t="shared" si="8"/>
        <v>A1</v>
      </c>
    </row>
    <row r="11" spans="1:65" ht="15.75">
      <c r="A11" s="441">
        <v>5</v>
      </c>
      <c r="B11" s="442" t="s">
        <v>17</v>
      </c>
      <c r="C11" s="392">
        <v>7.5</v>
      </c>
      <c r="D11" s="414">
        <v>4</v>
      </c>
      <c r="E11" s="414">
        <v>4</v>
      </c>
      <c r="F11" s="392">
        <v>54</v>
      </c>
      <c r="G11" s="443">
        <v>69.5</v>
      </c>
      <c r="H11" s="444" t="s">
        <v>134</v>
      </c>
      <c r="I11" s="414">
        <v>7.5</v>
      </c>
      <c r="J11" s="414">
        <v>5</v>
      </c>
      <c r="K11" s="414">
        <v>5</v>
      </c>
      <c r="L11" s="482">
        <v>54</v>
      </c>
      <c r="M11" s="481">
        <f t="shared" si="2"/>
        <v>71.5</v>
      </c>
      <c r="N11" s="444" t="str">
        <f t="shared" si="9"/>
        <v>B1</v>
      </c>
      <c r="O11" s="392">
        <v>9.5</v>
      </c>
      <c r="P11" s="414">
        <v>4</v>
      </c>
      <c r="Q11" s="414">
        <v>4</v>
      </c>
      <c r="R11" s="414">
        <v>67</v>
      </c>
      <c r="S11" s="443">
        <v>84.5</v>
      </c>
      <c r="T11" s="444" t="s">
        <v>125</v>
      </c>
      <c r="U11" s="446">
        <v>7</v>
      </c>
      <c r="V11" s="414">
        <v>4</v>
      </c>
      <c r="W11" s="414">
        <v>4</v>
      </c>
      <c r="X11" s="450">
        <v>58</v>
      </c>
      <c r="Y11" s="447">
        <f t="shared" ref="Y11:Y32" si="17">SUM(U11:X11)</f>
        <v>73</v>
      </c>
      <c r="Z11" s="445" t="str">
        <f t="shared" si="10"/>
        <v>B1</v>
      </c>
      <c r="AA11" s="441">
        <v>5</v>
      </c>
      <c r="AB11" s="442" t="s">
        <v>17</v>
      </c>
      <c r="AC11" s="453">
        <v>10</v>
      </c>
      <c r="AD11" s="453">
        <v>4</v>
      </c>
      <c r="AE11" s="453">
        <v>4</v>
      </c>
      <c r="AF11" s="453">
        <v>73</v>
      </c>
      <c r="AG11" s="435">
        <f t="shared" si="11"/>
        <v>91</v>
      </c>
      <c r="AH11" s="432" t="str">
        <f t="shared" si="4"/>
        <v>A1</v>
      </c>
      <c r="AI11" s="446">
        <v>8.75</v>
      </c>
      <c r="AJ11" s="414">
        <v>4</v>
      </c>
      <c r="AK11" s="414">
        <v>5</v>
      </c>
      <c r="AL11" s="441">
        <v>69</v>
      </c>
      <c r="AM11" s="447">
        <f t="shared" si="16"/>
        <v>86.75</v>
      </c>
      <c r="AN11" s="445" t="str">
        <f t="shared" si="13"/>
        <v>A2</v>
      </c>
      <c r="AO11" s="432">
        <v>9.75</v>
      </c>
      <c r="AP11" s="453">
        <v>4</v>
      </c>
      <c r="AQ11" s="453">
        <v>4</v>
      </c>
      <c r="AR11" s="432">
        <v>59</v>
      </c>
      <c r="AS11" s="435">
        <v>76.75</v>
      </c>
      <c r="AT11" s="436" t="s">
        <v>129</v>
      </c>
      <c r="AU11" s="372">
        <v>9.25</v>
      </c>
      <c r="AV11" s="414">
        <v>4</v>
      </c>
      <c r="AW11" s="414">
        <v>4</v>
      </c>
      <c r="AX11" s="450">
        <v>73</v>
      </c>
      <c r="AY11" s="447">
        <f t="shared" ref="AY11:AY26" si="18">SUM(AU11:AX11)</f>
        <v>90.25</v>
      </c>
      <c r="AZ11" s="447" t="str">
        <f t="shared" si="14"/>
        <v>A2</v>
      </c>
      <c r="BA11" s="451">
        <v>5</v>
      </c>
      <c r="BB11" s="455" t="s">
        <v>17</v>
      </c>
      <c r="BC11" s="457">
        <v>39</v>
      </c>
      <c r="BD11" s="450">
        <v>44</v>
      </c>
      <c r="BE11" s="452">
        <v>48</v>
      </c>
      <c r="BF11" s="441">
        <v>48</v>
      </c>
      <c r="BG11" s="452">
        <v>47</v>
      </c>
      <c r="BH11" s="441">
        <v>45</v>
      </c>
      <c r="BI11" s="439">
        <f t="shared" si="6"/>
        <v>360.75</v>
      </c>
      <c r="BJ11" s="440">
        <f t="shared" si="1"/>
        <v>365.5</v>
      </c>
      <c r="BK11" s="440">
        <f t="shared" si="7"/>
        <v>726.25</v>
      </c>
      <c r="BL11" s="447">
        <f t="shared" si="15"/>
        <v>80.694444444444443</v>
      </c>
      <c r="BM11" s="447" t="str">
        <f t="shared" si="8"/>
        <v>B1</v>
      </c>
    </row>
    <row r="12" spans="1:65" ht="15.75">
      <c r="A12" s="441">
        <v>6</v>
      </c>
      <c r="B12" s="442" t="s">
        <v>18</v>
      </c>
      <c r="C12" s="392">
        <v>7</v>
      </c>
      <c r="D12" s="414">
        <v>3</v>
      </c>
      <c r="E12" s="414">
        <v>4</v>
      </c>
      <c r="F12" s="392">
        <v>48</v>
      </c>
      <c r="G12" s="443">
        <v>62</v>
      </c>
      <c r="H12" s="444" t="s">
        <v>134</v>
      </c>
      <c r="I12" s="414">
        <v>4</v>
      </c>
      <c r="J12" s="414">
        <v>4</v>
      </c>
      <c r="K12" s="414">
        <v>4</v>
      </c>
      <c r="L12" s="482">
        <v>49</v>
      </c>
      <c r="M12" s="481">
        <f t="shared" si="2"/>
        <v>61</v>
      </c>
      <c r="N12" s="444" t="str">
        <f t="shared" si="9"/>
        <v>B2</v>
      </c>
      <c r="O12" s="392">
        <v>8.25</v>
      </c>
      <c r="P12" s="414">
        <v>3</v>
      </c>
      <c r="Q12" s="414">
        <v>4</v>
      </c>
      <c r="R12" s="414">
        <v>54</v>
      </c>
      <c r="S12" s="443">
        <v>69.25</v>
      </c>
      <c r="T12" s="444" t="s">
        <v>134</v>
      </c>
      <c r="U12" s="446">
        <v>6.75</v>
      </c>
      <c r="V12" s="414">
        <v>4</v>
      </c>
      <c r="W12" s="414">
        <v>4</v>
      </c>
      <c r="X12" s="450">
        <v>56</v>
      </c>
      <c r="Y12" s="447">
        <f t="shared" si="17"/>
        <v>70.75</v>
      </c>
      <c r="Z12" s="445" t="str">
        <f t="shared" si="10"/>
        <v>B2</v>
      </c>
      <c r="AA12" s="441">
        <v>6</v>
      </c>
      <c r="AB12" s="442" t="s">
        <v>18</v>
      </c>
      <c r="AC12" s="453">
        <v>9.5</v>
      </c>
      <c r="AD12" s="453">
        <v>3</v>
      </c>
      <c r="AE12" s="453">
        <v>4</v>
      </c>
      <c r="AF12" s="453">
        <v>73</v>
      </c>
      <c r="AG12" s="435">
        <f t="shared" si="11"/>
        <v>89.5</v>
      </c>
      <c r="AH12" s="432" t="str">
        <f t="shared" si="4"/>
        <v>A2</v>
      </c>
      <c r="AI12" s="446">
        <v>9.25</v>
      </c>
      <c r="AJ12" s="414">
        <v>4</v>
      </c>
      <c r="AK12" s="414">
        <v>5</v>
      </c>
      <c r="AL12" s="441">
        <v>63</v>
      </c>
      <c r="AM12" s="447">
        <f t="shared" si="16"/>
        <v>81.25</v>
      </c>
      <c r="AN12" s="445" t="str">
        <f t="shared" si="13"/>
        <v>A2</v>
      </c>
      <c r="AO12" s="432">
        <v>8.5</v>
      </c>
      <c r="AP12" s="453">
        <v>3</v>
      </c>
      <c r="AQ12" s="453">
        <v>4</v>
      </c>
      <c r="AR12" s="432">
        <v>41</v>
      </c>
      <c r="AS12" s="435">
        <v>56.5</v>
      </c>
      <c r="AT12" s="436" t="s">
        <v>123</v>
      </c>
      <c r="AU12" s="372">
        <v>7.5</v>
      </c>
      <c r="AV12" s="414">
        <v>4</v>
      </c>
      <c r="AW12" s="414">
        <v>4</v>
      </c>
      <c r="AX12" s="450">
        <v>62</v>
      </c>
      <c r="AY12" s="447">
        <f t="shared" si="18"/>
        <v>77.5</v>
      </c>
      <c r="AZ12" s="447" t="str">
        <f t="shared" si="14"/>
        <v>B1</v>
      </c>
      <c r="BA12" s="451">
        <v>6</v>
      </c>
      <c r="BB12" s="455" t="s">
        <v>18</v>
      </c>
      <c r="BC12" s="457">
        <v>38</v>
      </c>
      <c r="BD12" s="450">
        <v>35.25</v>
      </c>
      <c r="BE12" s="452">
        <v>49</v>
      </c>
      <c r="BF12" s="441">
        <v>49</v>
      </c>
      <c r="BG12" s="452">
        <v>48</v>
      </c>
      <c r="BH12" s="441">
        <v>44</v>
      </c>
      <c r="BI12" s="439">
        <f t="shared" si="6"/>
        <v>315.25</v>
      </c>
      <c r="BJ12" s="440">
        <f t="shared" si="1"/>
        <v>325.75</v>
      </c>
      <c r="BK12" s="440">
        <f t="shared" si="7"/>
        <v>641</v>
      </c>
      <c r="BL12" s="447">
        <f t="shared" si="15"/>
        <v>71.222222222222214</v>
      </c>
      <c r="BM12" s="447" t="str">
        <f t="shared" si="8"/>
        <v>B1</v>
      </c>
    </row>
    <row r="13" spans="1:65" ht="15.75">
      <c r="A13" s="441">
        <v>7</v>
      </c>
      <c r="B13" s="442" t="s">
        <v>19</v>
      </c>
      <c r="C13" s="392">
        <v>7.75</v>
      </c>
      <c r="D13" s="414">
        <v>5</v>
      </c>
      <c r="E13" s="414">
        <v>5</v>
      </c>
      <c r="F13" s="392">
        <v>75</v>
      </c>
      <c r="G13" s="443">
        <v>92.75</v>
      </c>
      <c r="H13" s="444" t="s">
        <v>121</v>
      </c>
      <c r="I13" s="414">
        <v>9.5</v>
      </c>
      <c r="J13" s="414">
        <v>4</v>
      </c>
      <c r="K13" s="414">
        <v>4</v>
      </c>
      <c r="L13" s="482">
        <v>74</v>
      </c>
      <c r="M13" s="481">
        <f t="shared" si="2"/>
        <v>91.5</v>
      </c>
      <c r="N13" s="444" t="str">
        <f t="shared" si="9"/>
        <v>A1</v>
      </c>
      <c r="O13" s="392">
        <v>10</v>
      </c>
      <c r="P13" s="414">
        <v>5</v>
      </c>
      <c r="Q13" s="414">
        <v>5</v>
      </c>
      <c r="R13" s="414">
        <v>72</v>
      </c>
      <c r="S13" s="443">
        <v>92</v>
      </c>
      <c r="T13" s="444" t="s">
        <v>121</v>
      </c>
      <c r="U13" s="446">
        <v>7.5</v>
      </c>
      <c r="V13" s="414">
        <v>5</v>
      </c>
      <c r="W13" s="414">
        <v>5</v>
      </c>
      <c r="X13" s="450">
        <v>61</v>
      </c>
      <c r="Y13" s="447">
        <f t="shared" si="17"/>
        <v>78.5</v>
      </c>
      <c r="Z13" s="445" t="str">
        <f t="shared" si="10"/>
        <v>B1</v>
      </c>
      <c r="AA13" s="441">
        <v>7</v>
      </c>
      <c r="AB13" s="442" t="s">
        <v>19</v>
      </c>
      <c r="AC13" s="453">
        <v>10</v>
      </c>
      <c r="AD13" s="453">
        <v>5</v>
      </c>
      <c r="AE13" s="453">
        <v>5</v>
      </c>
      <c r="AF13" s="453">
        <v>80</v>
      </c>
      <c r="AG13" s="435">
        <f t="shared" si="11"/>
        <v>100</v>
      </c>
      <c r="AH13" s="432" t="str">
        <f t="shared" si="4"/>
        <v>A1</v>
      </c>
      <c r="AI13" s="446">
        <v>9.5</v>
      </c>
      <c r="AJ13" s="414">
        <v>5</v>
      </c>
      <c r="AK13" s="414">
        <v>5</v>
      </c>
      <c r="AL13" s="441">
        <v>74</v>
      </c>
      <c r="AM13" s="447">
        <f t="shared" si="16"/>
        <v>93.5</v>
      </c>
      <c r="AN13" s="445" t="str">
        <f t="shared" si="13"/>
        <v>A1</v>
      </c>
      <c r="AO13" s="432">
        <v>9.25</v>
      </c>
      <c r="AP13" s="453">
        <v>5</v>
      </c>
      <c r="AQ13" s="453">
        <v>5</v>
      </c>
      <c r="AR13" s="432">
        <v>73</v>
      </c>
      <c r="AS13" s="435">
        <v>92.25</v>
      </c>
      <c r="AT13" s="436" t="s">
        <v>121</v>
      </c>
      <c r="AU13" s="372">
        <v>8.75</v>
      </c>
      <c r="AV13" s="414">
        <v>5</v>
      </c>
      <c r="AW13" s="414">
        <v>5</v>
      </c>
      <c r="AX13" s="450">
        <v>73</v>
      </c>
      <c r="AY13" s="447">
        <f t="shared" si="18"/>
        <v>91.75</v>
      </c>
      <c r="AZ13" s="447" t="str">
        <f t="shared" si="14"/>
        <v>A1</v>
      </c>
      <c r="BA13" s="451">
        <v>7</v>
      </c>
      <c r="BB13" s="455" t="s">
        <v>19</v>
      </c>
      <c r="BC13" s="457">
        <v>48</v>
      </c>
      <c r="BD13" s="450">
        <v>45.5</v>
      </c>
      <c r="BE13" s="452">
        <v>50</v>
      </c>
      <c r="BF13" s="441">
        <v>50</v>
      </c>
      <c r="BG13" s="452">
        <v>49</v>
      </c>
      <c r="BH13" s="441">
        <v>50</v>
      </c>
      <c r="BI13" s="439">
        <f t="shared" si="6"/>
        <v>425</v>
      </c>
      <c r="BJ13" s="440">
        <f t="shared" si="1"/>
        <v>400.75</v>
      </c>
      <c r="BK13" s="440">
        <f t="shared" si="7"/>
        <v>825.75</v>
      </c>
      <c r="BL13" s="447">
        <f t="shared" si="15"/>
        <v>91.75</v>
      </c>
      <c r="BM13" s="447" t="str">
        <f t="shared" si="8"/>
        <v>A1</v>
      </c>
    </row>
    <row r="14" spans="1:65" ht="15.75">
      <c r="A14" s="441">
        <v>8</v>
      </c>
      <c r="B14" s="442" t="s">
        <v>20</v>
      </c>
      <c r="C14" s="392">
        <v>8.25</v>
      </c>
      <c r="D14" s="414">
        <v>5</v>
      </c>
      <c r="E14" s="414">
        <v>5</v>
      </c>
      <c r="F14" s="392">
        <v>78</v>
      </c>
      <c r="G14" s="443">
        <v>96.25</v>
      </c>
      <c r="H14" s="444" t="s">
        <v>121</v>
      </c>
      <c r="I14" s="414">
        <v>10</v>
      </c>
      <c r="J14" s="414">
        <v>5</v>
      </c>
      <c r="K14" s="414">
        <v>5</v>
      </c>
      <c r="L14" s="482">
        <v>73</v>
      </c>
      <c r="M14" s="481">
        <f t="shared" si="2"/>
        <v>93</v>
      </c>
      <c r="N14" s="444" t="str">
        <f t="shared" si="9"/>
        <v>A1</v>
      </c>
      <c r="O14" s="392">
        <v>9.75</v>
      </c>
      <c r="P14" s="414">
        <v>5</v>
      </c>
      <c r="Q14" s="414">
        <v>5</v>
      </c>
      <c r="R14" s="414">
        <v>77</v>
      </c>
      <c r="S14" s="443">
        <v>96.75</v>
      </c>
      <c r="T14" s="444" t="s">
        <v>121</v>
      </c>
      <c r="U14" s="446">
        <v>7.5</v>
      </c>
      <c r="V14" s="414">
        <v>5</v>
      </c>
      <c r="W14" s="414">
        <v>5</v>
      </c>
      <c r="X14" s="414">
        <v>73</v>
      </c>
      <c r="Y14" s="447">
        <f t="shared" si="17"/>
        <v>90.5</v>
      </c>
      <c r="Z14" s="445" t="str">
        <f t="shared" si="10"/>
        <v>A2</v>
      </c>
      <c r="AA14" s="441">
        <v>8</v>
      </c>
      <c r="AB14" s="442" t="s">
        <v>20</v>
      </c>
      <c r="AC14" s="453">
        <v>9.75</v>
      </c>
      <c r="AD14" s="453">
        <v>5</v>
      </c>
      <c r="AE14" s="453">
        <v>5</v>
      </c>
      <c r="AF14" s="453">
        <v>80</v>
      </c>
      <c r="AG14" s="435">
        <f t="shared" si="11"/>
        <v>99.75</v>
      </c>
      <c r="AH14" s="432" t="str">
        <f t="shared" si="4"/>
        <v>A1</v>
      </c>
      <c r="AI14" s="446">
        <v>9.25</v>
      </c>
      <c r="AJ14" s="414">
        <v>5</v>
      </c>
      <c r="AK14" s="414">
        <v>5</v>
      </c>
      <c r="AL14" s="441">
        <v>75</v>
      </c>
      <c r="AM14" s="447">
        <f t="shared" si="16"/>
        <v>94.25</v>
      </c>
      <c r="AN14" s="445" t="str">
        <f t="shared" si="13"/>
        <v>A1</v>
      </c>
      <c r="AO14" s="432">
        <v>9.5</v>
      </c>
      <c r="AP14" s="453">
        <v>5</v>
      </c>
      <c r="AQ14" s="453">
        <v>5</v>
      </c>
      <c r="AR14" s="432">
        <v>76</v>
      </c>
      <c r="AS14" s="435">
        <v>95.5</v>
      </c>
      <c r="AT14" s="436" t="s">
        <v>121</v>
      </c>
      <c r="AU14" s="372">
        <v>10</v>
      </c>
      <c r="AV14" s="414">
        <v>5</v>
      </c>
      <c r="AW14" s="414">
        <v>5</v>
      </c>
      <c r="AX14" s="414">
        <v>74</v>
      </c>
      <c r="AY14" s="447">
        <f t="shared" si="18"/>
        <v>94</v>
      </c>
      <c r="AZ14" s="447" t="str">
        <f t="shared" si="14"/>
        <v>A1</v>
      </c>
      <c r="BA14" s="451">
        <v>8</v>
      </c>
      <c r="BB14" s="455" t="s">
        <v>20</v>
      </c>
      <c r="BC14" s="457">
        <v>47.5</v>
      </c>
      <c r="BD14" s="414">
        <v>47.25</v>
      </c>
      <c r="BE14" s="452">
        <v>50</v>
      </c>
      <c r="BF14" s="441">
        <v>50</v>
      </c>
      <c r="BG14" s="452">
        <v>50</v>
      </c>
      <c r="BH14" s="441">
        <v>50</v>
      </c>
      <c r="BI14" s="439">
        <f t="shared" si="6"/>
        <v>435.75</v>
      </c>
      <c r="BJ14" s="440">
        <f t="shared" si="1"/>
        <v>419</v>
      </c>
      <c r="BK14" s="440">
        <f t="shared" si="7"/>
        <v>854.75</v>
      </c>
      <c r="BL14" s="447">
        <f t="shared" si="15"/>
        <v>94.972222222222229</v>
      </c>
      <c r="BM14" s="447" t="str">
        <f t="shared" si="8"/>
        <v>A1</v>
      </c>
    </row>
    <row r="15" spans="1:65" ht="15.75">
      <c r="A15" s="441">
        <v>9</v>
      </c>
      <c r="B15" s="442" t="s">
        <v>21</v>
      </c>
      <c r="C15" s="392">
        <v>5</v>
      </c>
      <c r="D15" s="414">
        <v>3</v>
      </c>
      <c r="E15" s="414">
        <v>4</v>
      </c>
      <c r="F15" s="392">
        <v>33</v>
      </c>
      <c r="G15" s="443">
        <v>45</v>
      </c>
      <c r="H15" s="444" t="s">
        <v>127</v>
      </c>
      <c r="I15" s="414">
        <v>5.5</v>
      </c>
      <c r="J15" s="414">
        <v>5</v>
      </c>
      <c r="K15" s="414">
        <v>5</v>
      </c>
      <c r="L15" s="482">
        <v>29</v>
      </c>
      <c r="M15" s="481">
        <f t="shared" si="2"/>
        <v>44.5</v>
      </c>
      <c r="N15" s="444" t="str">
        <f t="shared" si="9"/>
        <v>C2</v>
      </c>
      <c r="O15" s="392">
        <v>6</v>
      </c>
      <c r="P15" s="414">
        <v>3</v>
      </c>
      <c r="Q15" s="414">
        <v>4</v>
      </c>
      <c r="R15" s="414">
        <v>27</v>
      </c>
      <c r="S15" s="443">
        <v>40</v>
      </c>
      <c r="T15" s="444" t="s">
        <v>131</v>
      </c>
      <c r="U15" s="446">
        <v>3.5</v>
      </c>
      <c r="V15" s="414">
        <v>3</v>
      </c>
      <c r="W15" s="414">
        <v>3</v>
      </c>
      <c r="X15" s="414">
        <v>26</v>
      </c>
      <c r="Y15" s="447">
        <f t="shared" si="17"/>
        <v>35.5</v>
      </c>
      <c r="Z15" s="445" t="str">
        <f t="shared" si="10"/>
        <v>D</v>
      </c>
      <c r="AA15" s="441">
        <v>9</v>
      </c>
      <c r="AB15" s="442" t="s">
        <v>21</v>
      </c>
      <c r="AC15" s="453">
        <v>9.5</v>
      </c>
      <c r="AD15" s="453">
        <v>3</v>
      </c>
      <c r="AE15" s="453">
        <v>4</v>
      </c>
      <c r="AF15" s="453">
        <v>75</v>
      </c>
      <c r="AG15" s="435">
        <f t="shared" si="11"/>
        <v>91.5</v>
      </c>
      <c r="AH15" s="432" t="str">
        <f t="shared" si="4"/>
        <v>A1</v>
      </c>
      <c r="AI15" s="446">
        <v>9</v>
      </c>
      <c r="AJ15" s="414">
        <v>3</v>
      </c>
      <c r="AK15" s="414">
        <v>4</v>
      </c>
      <c r="AL15" s="441">
        <v>64</v>
      </c>
      <c r="AM15" s="447">
        <f t="shared" si="16"/>
        <v>80</v>
      </c>
      <c r="AN15" s="445" t="str">
        <f t="shared" si="13"/>
        <v>B1</v>
      </c>
      <c r="AO15" s="432">
        <v>5.5</v>
      </c>
      <c r="AP15" s="433">
        <v>3</v>
      </c>
      <c r="AQ15" s="434">
        <v>4</v>
      </c>
      <c r="AR15" s="432">
        <v>38</v>
      </c>
      <c r="AS15" s="435">
        <v>50.5</v>
      </c>
      <c r="AT15" s="436" t="s">
        <v>127</v>
      </c>
      <c r="AU15" s="372">
        <v>6</v>
      </c>
      <c r="AV15" s="414">
        <v>3</v>
      </c>
      <c r="AW15" s="414">
        <v>3</v>
      </c>
      <c r="AX15" s="414">
        <v>47</v>
      </c>
      <c r="AY15" s="447">
        <f t="shared" si="18"/>
        <v>59</v>
      </c>
      <c r="AZ15" s="447" t="str">
        <f t="shared" si="14"/>
        <v>C1</v>
      </c>
      <c r="BA15" s="451">
        <v>9</v>
      </c>
      <c r="BB15" s="455" t="s">
        <v>21</v>
      </c>
      <c r="BC15" s="457">
        <v>32</v>
      </c>
      <c r="BD15" s="414">
        <v>25</v>
      </c>
      <c r="BE15" s="452">
        <v>47</v>
      </c>
      <c r="BF15" s="441">
        <v>46</v>
      </c>
      <c r="BG15" s="452">
        <v>46</v>
      </c>
      <c r="BH15" s="441">
        <v>40</v>
      </c>
      <c r="BI15" s="439">
        <f t="shared" si="6"/>
        <v>259</v>
      </c>
      <c r="BJ15" s="440">
        <f t="shared" si="1"/>
        <v>244</v>
      </c>
      <c r="BK15" s="440">
        <f t="shared" si="7"/>
        <v>503</v>
      </c>
      <c r="BL15" s="447">
        <f t="shared" si="15"/>
        <v>55.888888888888886</v>
      </c>
      <c r="BM15" s="447" t="str">
        <f t="shared" si="8"/>
        <v>C1</v>
      </c>
    </row>
    <row r="16" spans="1:65" ht="15.75">
      <c r="A16" s="441">
        <v>10</v>
      </c>
      <c r="B16" s="442" t="s">
        <v>25</v>
      </c>
      <c r="C16" s="392">
        <v>9.25</v>
      </c>
      <c r="D16" s="414">
        <v>5</v>
      </c>
      <c r="E16" s="414">
        <v>5</v>
      </c>
      <c r="F16" s="392">
        <v>75</v>
      </c>
      <c r="G16" s="443">
        <v>94.25</v>
      </c>
      <c r="H16" s="444" t="s">
        <v>121</v>
      </c>
      <c r="I16" s="450">
        <v>9.75</v>
      </c>
      <c r="J16" s="414">
        <v>3</v>
      </c>
      <c r="K16" s="414">
        <v>3</v>
      </c>
      <c r="L16" s="482">
        <v>76</v>
      </c>
      <c r="M16" s="481">
        <f t="shared" ref="M16:M32" si="19">SUM(I16:L16)</f>
        <v>91.75</v>
      </c>
      <c r="N16" s="444" t="str">
        <f t="shared" ref="N16:N23" si="20">IF(M16&gt;=91,"A1",IF(M16&gt;=81,"A2",IF(M16&gt;=71,"B1",IF(M16&gt;=61,"B2",IF(M16&gt;=51,"C1",IF(M16&gt;=41,"C2",IF(M16&gt;=33,"D","E")))))))</f>
        <v>A1</v>
      </c>
      <c r="O16" s="392">
        <v>9.75</v>
      </c>
      <c r="P16" s="414">
        <v>5</v>
      </c>
      <c r="Q16" s="414">
        <v>5</v>
      </c>
      <c r="R16" s="414">
        <v>75</v>
      </c>
      <c r="S16" s="443">
        <v>94.75</v>
      </c>
      <c r="T16" s="444" t="s">
        <v>121</v>
      </c>
      <c r="U16" s="446">
        <v>8</v>
      </c>
      <c r="V16" s="414">
        <v>5</v>
      </c>
      <c r="W16" s="414">
        <v>5</v>
      </c>
      <c r="X16" s="414">
        <v>71</v>
      </c>
      <c r="Y16" s="447">
        <f t="shared" si="17"/>
        <v>89</v>
      </c>
      <c r="Z16" s="445" t="str">
        <f t="shared" si="10"/>
        <v>A2</v>
      </c>
      <c r="AA16" s="441">
        <v>10</v>
      </c>
      <c r="AB16" s="442" t="s">
        <v>25</v>
      </c>
      <c r="AC16" s="453">
        <v>10</v>
      </c>
      <c r="AD16" s="453">
        <v>5</v>
      </c>
      <c r="AE16" s="453">
        <v>5</v>
      </c>
      <c r="AF16" s="453">
        <v>80</v>
      </c>
      <c r="AG16" s="435">
        <f t="shared" ref="AG16:AG32" si="21">AC16+AD16+AE16+AF16</f>
        <v>100</v>
      </c>
      <c r="AH16" s="432" t="str">
        <f t="shared" ref="AH16:AH32" si="22">IF(AG16&gt;=91,"A1",IF(AG16&gt;=81,"A2",IF(AG16&gt;=71,"B1",IF(AG16&gt;=61,"B2",IF(AG16&gt;=51,"C1",IF(AG16&gt;=41,"C2",IF(AG16&gt;=33,"D","E")))))))</f>
        <v>A1</v>
      </c>
      <c r="AI16" s="446">
        <v>9.75</v>
      </c>
      <c r="AJ16" s="414">
        <v>5</v>
      </c>
      <c r="AK16" s="414">
        <v>5</v>
      </c>
      <c r="AL16" s="441">
        <v>78</v>
      </c>
      <c r="AM16" s="447">
        <f t="shared" si="16"/>
        <v>97.75</v>
      </c>
      <c r="AN16" s="445" t="str">
        <f t="shared" si="13"/>
        <v>A1</v>
      </c>
      <c r="AO16" s="432">
        <v>10</v>
      </c>
      <c r="AP16" s="453">
        <v>5</v>
      </c>
      <c r="AQ16" s="453">
        <v>5</v>
      </c>
      <c r="AR16" s="432">
        <v>75</v>
      </c>
      <c r="AS16" s="435">
        <v>95</v>
      </c>
      <c r="AT16" s="432" t="s">
        <v>121</v>
      </c>
      <c r="AU16" s="372">
        <v>10</v>
      </c>
      <c r="AV16" s="414">
        <v>5</v>
      </c>
      <c r="AW16" s="414">
        <v>5</v>
      </c>
      <c r="AX16" s="414">
        <v>79</v>
      </c>
      <c r="AY16" s="447">
        <f t="shared" si="18"/>
        <v>99</v>
      </c>
      <c r="AZ16" s="447" t="str">
        <f t="shared" si="14"/>
        <v>A1</v>
      </c>
      <c r="BA16" s="451">
        <v>10</v>
      </c>
      <c r="BB16" s="455" t="s">
        <v>25</v>
      </c>
      <c r="BC16" s="414">
        <v>47.5</v>
      </c>
      <c r="BD16" s="441">
        <v>48.5</v>
      </c>
      <c r="BE16" s="452">
        <v>50</v>
      </c>
      <c r="BF16" s="441">
        <v>50</v>
      </c>
      <c r="BG16" s="452">
        <v>50</v>
      </c>
      <c r="BH16" s="441">
        <v>47</v>
      </c>
      <c r="BI16" s="439">
        <f t="shared" si="6"/>
        <v>431.5</v>
      </c>
      <c r="BJ16" s="440">
        <f t="shared" si="1"/>
        <v>426</v>
      </c>
      <c r="BK16" s="440">
        <f t="shared" si="7"/>
        <v>857.5</v>
      </c>
      <c r="BL16" s="447">
        <f t="shared" si="15"/>
        <v>95.277777777777771</v>
      </c>
      <c r="BM16" s="447" t="str">
        <f t="shared" si="8"/>
        <v>A1</v>
      </c>
    </row>
    <row r="17" spans="1:65" ht="15.75">
      <c r="A17" s="441">
        <v>11</v>
      </c>
      <c r="B17" s="442" t="s">
        <v>185</v>
      </c>
      <c r="C17" s="392">
        <v>9</v>
      </c>
      <c r="D17" s="414">
        <v>5</v>
      </c>
      <c r="E17" s="414">
        <v>4</v>
      </c>
      <c r="F17" s="392">
        <v>73</v>
      </c>
      <c r="G17" s="443">
        <v>91</v>
      </c>
      <c r="H17" s="444" t="s">
        <v>121</v>
      </c>
      <c r="I17" s="414">
        <v>8.5</v>
      </c>
      <c r="J17" s="414">
        <v>4</v>
      </c>
      <c r="K17" s="414">
        <v>5</v>
      </c>
      <c r="L17" s="482">
        <v>73</v>
      </c>
      <c r="M17" s="481">
        <f t="shared" si="19"/>
        <v>90.5</v>
      </c>
      <c r="N17" s="444" t="str">
        <f t="shared" si="20"/>
        <v>A2</v>
      </c>
      <c r="O17" s="392">
        <v>9.25</v>
      </c>
      <c r="P17" s="414">
        <v>5</v>
      </c>
      <c r="Q17" s="414">
        <v>4</v>
      </c>
      <c r="R17" s="414">
        <v>67</v>
      </c>
      <c r="S17" s="443">
        <v>85.25</v>
      </c>
      <c r="T17" s="444" t="s">
        <v>125</v>
      </c>
      <c r="U17" s="446">
        <v>7.5</v>
      </c>
      <c r="V17" s="414">
        <v>4</v>
      </c>
      <c r="W17" s="414">
        <v>5</v>
      </c>
      <c r="X17" s="414">
        <v>64</v>
      </c>
      <c r="Y17" s="447">
        <f t="shared" si="17"/>
        <v>80.5</v>
      </c>
      <c r="Z17" s="445" t="str">
        <f t="shared" si="10"/>
        <v>B1</v>
      </c>
      <c r="AA17" s="441">
        <v>11</v>
      </c>
      <c r="AB17" s="442" t="s">
        <v>185</v>
      </c>
      <c r="AC17" s="453">
        <v>10</v>
      </c>
      <c r="AD17" s="453">
        <v>5</v>
      </c>
      <c r="AE17" s="453">
        <v>4</v>
      </c>
      <c r="AF17" s="453">
        <v>79</v>
      </c>
      <c r="AG17" s="435">
        <f t="shared" si="21"/>
        <v>98</v>
      </c>
      <c r="AH17" s="432" t="str">
        <f t="shared" si="22"/>
        <v>A1</v>
      </c>
      <c r="AI17" s="446">
        <v>10</v>
      </c>
      <c r="AJ17" s="414">
        <v>4</v>
      </c>
      <c r="AK17" s="414">
        <v>5</v>
      </c>
      <c r="AL17" s="441">
        <v>74</v>
      </c>
      <c r="AM17" s="447">
        <f t="shared" si="16"/>
        <v>93</v>
      </c>
      <c r="AN17" s="445" t="str">
        <f t="shared" si="13"/>
        <v>A1</v>
      </c>
      <c r="AO17" s="432">
        <v>9</v>
      </c>
      <c r="AP17" s="453">
        <v>5</v>
      </c>
      <c r="AQ17" s="453">
        <v>4</v>
      </c>
      <c r="AR17" s="432">
        <v>71</v>
      </c>
      <c r="AS17" s="435">
        <v>89</v>
      </c>
      <c r="AT17" s="432" t="s">
        <v>125</v>
      </c>
      <c r="AU17" s="372">
        <v>10</v>
      </c>
      <c r="AV17" s="414">
        <v>4</v>
      </c>
      <c r="AW17" s="414">
        <v>5</v>
      </c>
      <c r="AX17" s="414">
        <v>71</v>
      </c>
      <c r="AY17" s="447">
        <f t="shared" si="18"/>
        <v>90</v>
      </c>
      <c r="AZ17" s="447" t="str">
        <f t="shared" si="14"/>
        <v>A2</v>
      </c>
      <c r="BA17" s="451">
        <v>11</v>
      </c>
      <c r="BB17" s="455" t="s">
        <v>185</v>
      </c>
      <c r="BC17" s="414">
        <v>46</v>
      </c>
      <c r="BD17" s="441">
        <v>46.5</v>
      </c>
      <c r="BE17" s="452">
        <v>47</v>
      </c>
      <c r="BF17" s="441">
        <v>50</v>
      </c>
      <c r="BG17" s="452">
        <v>49</v>
      </c>
      <c r="BH17" s="441">
        <v>46</v>
      </c>
      <c r="BI17" s="439">
        <f t="shared" si="6"/>
        <v>409.25</v>
      </c>
      <c r="BJ17" s="440">
        <f t="shared" si="1"/>
        <v>400.5</v>
      </c>
      <c r="BK17" s="440">
        <f t="shared" si="7"/>
        <v>809.75</v>
      </c>
      <c r="BL17" s="447">
        <f t="shared" si="15"/>
        <v>89.972222222222214</v>
      </c>
      <c r="BM17" s="447" t="str">
        <f t="shared" si="8"/>
        <v>A2</v>
      </c>
    </row>
    <row r="18" spans="1:65" ht="15.75">
      <c r="A18" s="441">
        <v>12</v>
      </c>
      <c r="B18" s="442" t="s">
        <v>27</v>
      </c>
      <c r="C18" s="392">
        <v>8</v>
      </c>
      <c r="D18" s="414">
        <v>4</v>
      </c>
      <c r="E18" s="414">
        <v>4</v>
      </c>
      <c r="F18" s="392">
        <v>60</v>
      </c>
      <c r="G18" s="443">
        <v>76</v>
      </c>
      <c r="H18" s="444" t="s">
        <v>129</v>
      </c>
      <c r="I18" s="414">
        <v>4.5</v>
      </c>
      <c r="J18" s="414">
        <v>4</v>
      </c>
      <c r="K18" s="414">
        <v>5</v>
      </c>
      <c r="L18" s="482">
        <v>61</v>
      </c>
      <c r="M18" s="481">
        <f t="shared" si="19"/>
        <v>74.5</v>
      </c>
      <c r="N18" s="444" t="str">
        <f t="shared" si="20"/>
        <v>B1</v>
      </c>
      <c r="O18" s="392">
        <v>9</v>
      </c>
      <c r="P18" s="414">
        <v>4</v>
      </c>
      <c r="Q18" s="414">
        <v>4</v>
      </c>
      <c r="R18" s="414">
        <v>48</v>
      </c>
      <c r="S18" s="443">
        <v>65</v>
      </c>
      <c r="T18" s="444" t="s">
        <v>134</v>
      </c>
      <c r="U18" s="446">
        <v>6</v>
      </c>
      <c r="V18" s="414">
        <v>4</v>
      </c>
      <c r="W18" s="414">
        <v>5</v>
      </c>
      <c r="X18" s="414">
        <v>53</v>
      </c>
      <c r="Y18" s="447">
        <f t="shared" si="17"/>
        <v>68</v>
      </c>
      <c r="Z18" s="445" t="str">
        <f t="shared" si="10"/>
        <v>B2</v>
      </c>
      <c r="AA18" s="441">
        <v>12</v>
      </c>
      <c r="AB18" s="442" t="s">
        <v>27</v>
      </c>
      <c r="AC18" s="453">
        <v>9</v>
      </c>
      <c r="AD18" s="453">
        <v>4</v>
      </c>
      <c r="AE18" s="453">
        <v>4</v>
      </c>
      <c r="AF18" s="453">
        <v>64</v>
      </c>
      <c r="AG18" s="435">
        <f t="shared" si="21"/>
        <v>81</v>
      </c>
      <c r="AH18" s="432" t="str">
        <f t="shared" si="22"/>
        <v>A2</v>
      </c>
      <c r="AI18" s="446">
        <v>8.5</v>
      </c>
      <c r="AJ18" s="414">
        <v>4</v>
      </c>
      <c r="AK18" s="414">
        <v>5</v>
      </c>
      <c r="AL18" s="441">
        <v>69</v>
      </c>
      <c r="AM18" s="447">
        <f t="shared" si="16"/>
        <v>86.5</v>
      </c>
      <c r="AN18" s="445" t="str">
        <f t="shared" si="13"/>
        <v>A2</v>
      </c>
      <c r="AO18" s="432">
        <v>9.75</v>
      </c>
      <c r="AP18" s="453">
        <v>4</v>
      </c>
      <c r="AQ18" s="453">
        <v>4</v>
      </c>
      <c r="AR18" s="432">
        <v>57</v>
      </c>
      <c r="AS18" s="435">
        <v>74.75</v>
      </c>
      <c r="AT18" s="432" t="s">
        <v>129</v>
      </c>
      <c r="AU18" s="372">
        <v>9</v>
      </c>
      <c r="AV18" s="414">
        <v>4</v>
      </c>
      <c r="AW18" s="414">
        <v>5</v>
      </c>
      <c r="AX18" s="414">
        <v>66</v>
      </c>
      <c r="AY18" s="447">
        <f t="shared" si="18"/>
        <v>84</v>
      </c>
      <c r="AZ18" s="447" t="str">
        <f t="shared" si="14"/>
        <v>A2</v>
      </c>
      <c r="BA18" s="451">
        <v>12</v>
      </c>
      <c r="BB18" s="455" t="s">
        <v>27</v>
      </c>
      <c r="BC18" s="414">
        <v>33.5</v>
      </c>
      <c r="BD18" s="441">
        <v>44.5</v>
      </c>
      <c r="BE18" s="452">
        <v>46</v>
      </c>
      <c r="BF18" s="441">
        <v>44</v>
      </c>
      <c r="BG18" s="452">
        <v>48</v>
      </c>
      <c r="BH18" s="441">
        <v>44</v>
      </c>
      <c r="BI18" s="439">
        <f t="shared" si="6"/>
        <v>330.25</v>
      </c>
      <c r="BJ18" s="440">
        <f t="shared" si="1"/>
        <v>357.5</v>
      </c>
      <c r="BK18" s="440">
        <f t="shared" si="7"/>
        <v>687.75</v>
      </c>
      <c r="BL18" s="447">
        <f t="shared" si="15"/>
        <v>76.416666666666671</v>
      </c>
      <c r="BM18" s="447" t="str">
        <f t="shared" si="8"/>
        <v>B1</v>
      </c>
    </row>
    <row r="19" spans="1:65" ht="15.75">
      <c r="A19" s="441">
        <v>13</v>
      </c>
      <c r="B19" s="442" t="s">
        <v>28</v>
      </c>
      <c r="C19" s="392">
        <v>8.75</v>
      </c>
      <c r="D19" s="414">
        <v>5</v>
      </c>
      <c r="E19" s="414">
        <v>5</v>
      </c>
      <c r="F19" s="392">
        <v>77</v>
      </c>
      <c r="G19" s="443">
        <v>95.75</v>
      </c>
      <c r="H19" s="444" t="s">
        <v>121</v>
      </c>
      <c r="I19" s="414">
        <v>9.75</v>
      </c>
      <c r="J19" s="414">
        <v>5</v>
      </c>
      <c r="K19" s="414">
        <v>5</v>
      </c>
      <c r="L19" s="482">
        <v>77</v>
      </c>
      <c r="M19" s="481">
        <f t="shared" si="19"/>
        <v>96.75</v>
      </c>
      <c r="N19" s="444" t="str">
        <f t="shared" si="20"/>
        <v>A1</v>
      </c>
      <c r="O19" s="392">
        <v>9.75</v>
      </c>
      <c r="P19" s="414">
        <v>5</v>
      </c>
      <c r="Q19" s="414">
        <v>5</v>
      </c>
      <c r="R19" s="414">
        <v>76</v>
      </c>
      <c r="S19" s="443">
        <v>95.75</v>
      </c>
      <c r="T19" s="444" t="s">
        <v>121</v>
      </c>
      <c r="U19" s="446">
        <v>8.75</v>
      </c>
      <c r="V19" s="414">
        <v>5</v>
      </c>
      <c r="W19" s="414">
        <v>5</v>
      </c>
      <c r="X19" s="414">
        <v>73</v>
      </c>
      <c r="Y19" s="447">
        <f t="shared" si="17"/>
        <v>91.75</v>
      </c>
      <c r="Z19" s="445" t="str">
        <f t="shared" si="10"/>
        <v>A1</v>
      </c>
      <c r="AA19" s="441">
        <v>13</v>
      </c>
      <c r="AB19" s="442" t="s">
        <v>28</v>
      </c>
      <c r="AC19" s="453">
        <v>10</v>
      </c>
      <c r="AD19" s="453">
        <v>5</v>
      </c>
      <c r="AE19" s="453">
        <v>5</v>
      </c>
      <c r="AF19" s="453">
        <v>80</v>
      </c>
      <c r="AG19" s="435">
        <f t="shared" si="21"/>
        <v>100</v>
      </c>
      <c r="AH19" s="432" t="str">
        <f t="shared" si="22"/>
        <v>A1</v>
      </c>
      <c r="AI19" s="446">
        <v>9.75</v>
      </c>
      <c r="AJ19" s="414">
        <v>5</v>
      </c>
      <c r="AK19" s="414">
        <v>5</v>
      </c>
      <c r="AL19" s="441">
        <v>75</v>
      </c>
      <c r="AM19" s="447">
        <f t="shared" si="16"/>
        <v>94.75</v>
      </c>
      <c r="AN19" s="445" t="str">
        <f t="shared" si="13"/>
        <v>A1</v>
      </c>
      <c r="AO19" s="432">
        <v>10</v>
      </c>
      <c r="AP19" s="453">
        <v>5</v>
      </c>
      <c r="AQ19" s="453">
        <v>5</v>
      </c>
      <c r="AR19" s="432">
        <v>78</v>
      </c>
      <c r="AS19" s="435">
        <v>98</v>
      </c>
      <c r="AT19" s="432" t="s">
        <v>121</v>
      </c>
      <c r="AU19" s="372">
        <v>9.75</v>
      </c>
      <c r="AV19" s="414">
        <v>5</v>
      </c>
      <c r="AW19" s="414">
        <v>5</v>
      </c>
      <c r="AX19" s="414">
        <v>79</v>
      </c>
      <c r="AY19" s="447">
        <f t="shared" si="18"/>
        <v>98.75</v>
      </c>
      <c r="AZ19" s="447" t="str">
        <f t="shared" si="14"/>
        <v>A1</v>
      </c>
      <c r="BA19" s="451">
        <v>13</v>
      </c>
      <c r="BB19" s="455" t="s">
        <v>28</v>
      </c>
      <c r="BC19" s="414">
        <v>49</v>
      </c>
      <c r="BD19" s="441">
        <v>48.75</v>
      </c>
      <c r="BE19" s="452">
        <v>50</v>
      </c>
      <c r="BF19" s="441">
        <v>50</v>
      </c>
      <c r="BG19" s="452">
        <v>49</v>
      </c>
      <c r="BH19" s="441">
        <v>50</v>
      </c>
      <c r="BI19" s="439">
        <f t="shared" si="6"/>
        <v>438.5</v>
      </c>
      <c r="BJ19" s="440">
        <f t="shared" si="1"/>
        <v>430.75</v>
      </c>
      <c r="BK19" s="440">
        <f t="shared" si="7"/>
        <v>869.25</v>
      </c>
      <c r="BL19" s="447">
        <f t="shared" si="15"/>
        <v>96.583333333333329</v>
      </c>
      <c r="BM19" s="447" t="str">
        <f t="shared" si="8"/>
        <v>A1</v>
      </c>
    </row>
    <row r="20" spans="1:65" ht="15.75">
      <c r="A20" s="441">
        <v>14</v>
      </c>
      <c r="B20" s="442" t="s">
        <v>29</v>
      </c>
      <c r="C20" s="392">
        <v>9</v>
      </c>
      <c r="D20" s="414">
        <v>5</v>
      </c>
      <c r="E20" s="414">
        <v>4</v>
      </c>
      <c r="F20" s="392">
        <v>78</v>
      </c>
      <c r="G20" s="443">
        <v>96</v>
      </c>
      <c r="H20" s="444" t="s">
        <v>121</v>
      </c>
      <c r="I20" s="414">
        <v>8.75</v>
      </c>
      <c r="J20" s="414">
        <v>5</v>
      </c>
      <c r="K20" s="414">
        <v>5</v>
      </c>
      <c r="L20" s="482">
        <v>75</v>
      </c>
      <c r="M20" s="481">
        <f t="shared" si="19"/>
        <v>93.75</v>
      </c>
      <c r="N20" s="444" t="str">
        <f t="shared" si="20"/>
        <v>A1</v>
      </c>
      <c r="O20" s="392">
        <v>10</v>
      </c>
      <c r="P20" s="414">
        <v>5</v>
      </c>
      <c r="Q20" s="414">
        <v>4</v>
      </c>
      <c r="R20" s="414">
        <v>67</v>
      </c>
      <c r="S20" s="443">
        <v>86</v>
      </c>
      <c r="T20" s="444" t="s">
        <v>125</v>
      </c>
      <c r="U20" s="446">
        <v>7.75</v>
      </c>
      <c r="V20" s="414">
        <v>5</v>
      </c>
      <c r="W20" s="414">
        <v>5</v>
      </c>
      <c r="X20" s="414">
        <v>73</v>
      </c>
      <c r="Y20" s="447">
        <f t="shared" si="17"/>
        <v>90.75</v>
      </c>
      <c r="Z20" s="445" t="str">
        <f t="shared" si="10"/>
        <v>A2</v>
      </c>
      <c r="AA20" s="441">
        <v>14</v>
      </c>
      <c r="AB20" s="442" t="s">
        <v>29</v>
      </c>
      <c r="AC20" s="453">
        <v>9.75</v>
      </c>
      <c r="AD20" s="453">
        <v>5</v>
      </c>
      <c r="AE20" s="453">
        <v>4</v>
      </c>
      <c r="AF20" s="453">
        <v>79</v>
      </c>
      <c r="AG20" s="435">
        <f t="shared" si="21"/>
        <v>97.75</v>
      </c>
      <c r="AH20" s="432" t="str">
        <f t="shared" si="22"/>
        <v>A1</v>
      </c>
      <c r="AI20" s="446">
        <v>9.25</v>
      </c>
      <c r="AJ20" s="414">
        <v>5</v>
      </c>
      <c r="AK20" s="414">
        <v>5</v>
      </c>
      <c r="AL20" s="441">
        <v>75</v>
      </c>
      <c r="AM20" s="447">
        <f t="shared" si="16"/>
        <v>94.25</v>
      </c>
      <c r="AN20" s="445" t="str">
        <f t="shared" si="13"/>
        <v>A1</v>
      </c>
      <c r="AO20" s="432">
        <v>9.75</v>
      </c>
      <c r="AP20" s="453">
        <v>5</v>
      </c>
      <c r="AQ20" s="453">
        <v>4</v>
      </c>
      <c r="AR20" s="432">
        <v>67</v>
      </c>
      <c r="AS20" s="435">
        <v>85.75</v>
      </c>
      <c r="AT20" s="432" t="s">
        <v>125</v>
      </c>
      <c r="AU20" s="372">
        <v>9.25</v>
      </c>
      <c r="AV20" s="414">
        <v>5</v>
      </c>
      <c r="AW20" s="414">
        <v>5</v>
      </c>
      <c r="AX20" s="414">
        <v>78</v>
      </c>
      <c r="AY20" s="447">
        <f t="shared" si="18"/>
        <v>97.25</v>
      </c>
      <c r="AZ20" s="447" t="str">
        <f t="shared" si="14"/>
        <v>A1</v>
      </c>
      <c r="BA20" s="451">
        <v>14</v>
      </c>
      <c r="BB20" s="455" t="s">
        <v>29</v>
      </c>
      <c r="BC20" s="414">
        <v>46.5</v>
      </c>
      <c r="BD20" s="441">
        <v>46.75</v>
      </c>
      <c r="BE20" s="452">
        <v>50</v>
      </c>
      <c r="BF20" s="441">
        <v>50</v>
      </c>
      <c r="BG20" s="452">
        <v>50</v>
      </c>
      <c r="BH20" s="441">
        <v>50</v>
      </c>
      <c r="BI20" s="439">
        <f t="shared" si="6"/>
        <v>412</v>
      </c>
      <c r="BJ20" s="440">
        <f t="shared" si="1"/>
        <v>422.75</v>
      </c>
      <c r="BK20" s="440">
        <f t="shared" si="7"/>
        <v>834.75</v>
      </c>
      <c r="BL20" s="447">
        <f t="shared" si="15"/>
        <v>92.75</v>
      </c>
      <c r="BM20" s="447" t="str">
        <f t="shared" si="8"/>
        <v>A1</v>
      </c>
    </row>
    <row r="21" spans="1:65" ht="15.75">
      <c r="A21" s="441">
        <v>15</v>
      </c>
      <c r="B21" s="442" t="s">
        <v>30</v>
      </c>
      <c r="C21" s="392">
        <v>9.5</v>
      </c>
      <c r="D21" s="414">
        <v>5</v>
      </c>
      <c r="E21" s="414">
        <v>4</v>
      </c>
      <c r="F21" s="392">
        <v>72</v>
      </c>
      <c r="G21" s="443">
        <v>90.5</v>
      </c>
      <c r="H21" s="444" t="s">
        <v>125</v>
      </c>
      <c r="I21" s="414">
        <v>9.25</v>
      </c>
      <c r="J21" s="414">
        <v>4</v>
      </c>
      <c r="K21" s="414">
        <v>5</v>
      </c>
      <c r="L21" s="482">
        <v>78</v>
      </c>
      <c r="M21" s="481">
        <f t="shared" si="19"/>
        <v>96.25</v>
      </c>
      <c r="N21" s="444" t="str">
        <f t="shared" si="20"/>
        <v>A1</v>
      </c>
      <c r="O21" s="392">
        <v>10</v>
      </c>
      <c r="P21" s="414">
        <v>5</v>
      </c>
      <c r="Q21" s="414">
        <v>4</v>
      </c>
      <c r="R21" s="414">
        <v>76</v>
      </c>
      <c r="S21" s="443">
        <v>95</v>
      </c>
      <c r="T21" s="444" t="s">
        <v>121</v>
      </c>
      <c r="U21" s="446">
        <v>8.75</v>
      </c>
      <c r="V21" s="414">
        <v>4</v>
      </c>
      <c r="W21" s="414">
        <v>5</v>
      </c>
      <c r="X21" s="450">
        <v>73</v>
      </c>
      <c r="Y21" s="447">
        <f t="shared" si="17"/>
        <v>90.75</v>
      </c>
      <c r="Z21" s="445" t="str">
        <f t="shared" si="10"/>
        <v>A2</v>
      </c>
      <c r="AA21" s="441">
        <v>15</v>
      </c>
      <c r="AB21" s="442" t="s">
        <v>30</v>
      </c>
      <c r="AC21" s="453">
        <v>10</v>
      </c>
      <c r="AD21" s="453">
        <v>5</v>
      </c>
      <c r="AE21" s="453">
        <v>4</v>
      </c>
      <c r="AF21" s="453">
        <v>79</v>
      </c>
      <c r="AG21" s="435">
        <f t="shared" si="21"/>
        <v>98</v>
      </c>
      <c r="AH21" s="432" t="str">
        <f t="shared" si="22"/>
        <v>A1</v>
      </c>
      <c r="AI21" s="446">
        <v>9.75</v>
      </c>
      <c r="AJ21" s="414">
        <v>4</v>
      </c>
      <c r="AK21" s="414">
        <v>5</v>
      </c>
      <c r="AL21" s="441">
        <v>79</v>
      </c>
      <c r="AM21" s="447">
        <f t="shared" si="16"/>
        <v>97.75</v>
      </c>
      <c r="AN21" s="445" t="str">
        <f t="shared" si="13"/>
        <v>A1</v>
      </c>
      <c r="AO21" s="432">
        <v>10</v>
      </c>
      <c r="AP21" s="453">
        <v>5</v>
      </c>
      <c r="AQ21" s="453">
        <v>4</v>
      </c>
      <c r="AR21" s="432">
        <v>79</v>
      </c>
      <c r="AS21" s="435">
        <v>98</v>
      </c>
      <c r="AT21" s="432" t="s">
        <v>121</v>
      </c>
      <c r="AU21" s="372">
        <v>9.25</v>
      </c>
      <c r="AV21" s="414">
        <v>4</v>
      </c>
      <c r="AW21" s="414">
        <v>5</v>
      </c>
      <c r="AX21" s="450">
        <v>78</v>
      </c>
      <c r="AY21" s="447">
        <f t="shared" si="18"/>
        <v>96.25</v>
      </c>
      <c r="AZ21" s="447" t="str">
        <f t="shared" si="14"/>
        <v>A1</v>
      </c>
      <c r="BA21" s="451">
        <v>15</v>
      </c>
      <c r="BB21" s="455" t="s">
        <v>30</v>
      </c>
      <c r="BC21" s="414">
        <v>45</v>
      </c>
      <c r="BD21" s="441">
        <v>48.75</v>
      </c>
      <c r="BE21" s="452">
        <v>50</v>
      </c>
      <c r="BF21" s="441">
        <v>50</v>
      </c>
      <c r="BG21" s="452">
        <v>50</v>
      </c>
      <c r="BH21" s="441">
        <v>50</v>
      </c>
      <c r="BI21" s="439">
        <f t="shared" si="6"/>
        <v>426.5</v>
      </c>
      <c r="BJ21" s="440">
        <f t="shared" si="1"/>
        <v>429.75</v>
      </c>
      <c r="BK21" s="440">
        <f t="shared" si="7"/>
        <v>856.25</v>
      </c>
      <c r="BL21" s="447">
        <f t="shared" si="15"/>
        <v>95.138888888888886</v>
      </c>
      <c r="BM21" s="447" t="str">
        <f t="shared" si="8"/>
        <v>A1</v>
      </c>
    </row>
    <row r="22" spans="1:65" ht="15.75">
      <c r="A22" s="441">
        <v>16</v>
      </c>
      <c r="B22" s="442" t="s">
        <v>31</v>
      </c>
      <c r="C22" s="392">
        <v>10</v>
      </c>
      <c r="D22" s="414">
        <v>5</v>
      </c>
      <c r="E22" s="414">
        <v>5</v>
      </c>
      <c r="F22" s="392">
        <v>80</v>
      </c>
      <c r="G22" s="443">
        <v>100</v>
      </c>
      <c r="H22" s="444" t="s">
        <v>121</v>
      </c>
      <c r="I22" s="414">
        <v>9.75</v>
      </c>
      <c r="J22" s="414">
        <v>5</v>
      </c>
      <c r="K22" s="414">
        <v>5</v>
      </c>
      <c r="L22" s="482">
        <v>76</v>
      </c>
      <c r="M22" s="481">
        <f t="shared" si="19"/>
        <v>95.75</v>
      </c>
      <c r="N22" s="444" t="str">
        <f t="shared" si="20"/>
        <v>A1</v>
      </c>
      <c r="O22" s="392">
        <v>10</v>
      </c>
      <c r="P22" s="414">
        <v>5</v>
      </c>
      <c r="Q22" s="414">
        <v>5</v>
      </c>
      <c r="R22" s="414">
        <v>79</v>
      </c>
      <c r="S22" s="443">
        <v>99</v>
      </c>
      <c r="T22" s="444" t="s">
        <v>121</v>
      </c>
      <c r="U22" s="446">
        <v>8.5</v>
      </c>
      <c r="V22" s="414">
        <v>5</v>
      </c>
      <c r="W22" s="414">
        <v>5</v>
      </c>
      <c r="X22" s="450">
        <v>77</v>
      </c>
      <c r="Y22" s="447">
        <f t="shared" si="17"/>
        <v>95.5</v>
      </c>
      <c r="Z22" s="445" t="str">
        <f t="shared" si="10"/>
        <v>A1</v>
      </c>
      <c r="AA22" s="441">
        <v>16</v>
      </c>
      <c r="AB22" s="442" t="s">
        <v>31</v>
      </c>
      <c r="AC22" s="453">
        <v>10</v>
      </c>
      <c r="AD22" s="453">
        <v>5</v>
      </c>
      <c r="AE22" s="453">
        <v>5</v>
      </c>
      <c r="AF22" s="453">
        <v>77</v>
      </c>
      <c r="AG22" s="435">
        <f t="shared" si="21"/>
        <v>97</v>
      </c>
      <c r="AH22" s="432" t="str">
        <f t="shared" si="22"/>
        <v>A1</v>
      </c>
      <c r="AI22" s="446">
        <v>9.75</v>
      </c>
      <c r="AJ22" s="414">
        <v>5</v>
      </c>
      <c r="AK22" s="414">
        <v>5</v>
      </c>
      <c r="AL22" s="441">
        <v>71</v>
      </c>
      <c r="AM22" s="447">
        <f t="shared" si="16"/>
        <v>90.75</v>
      </c>
      <c r="AN22" s="445" t="str">
        <f t="shared" si="13"/>
        <v>A2</v>
      </c>
      <c r="AO22" s="432">
        <v>10</v>
      </c>
      <c r="AP22" s="453">
        <v>5</v>
      </c>
      <c r="AQ22" s="453">
        <v>5</v>
      </c>
      <c r="AR22" s="432">
        <v>77</v>
      </c>
      <c r="AS22" s="435">
        <v>97</v>
      </c>
      <c r="AT22" s="432" t="s">
        <v>121</v>
      </c>
      <c r="AU22" s="372">
        <v>10</v>
      </c>
      <c r="AV22" s="414">
        <v>5</v>
      </c>
      <c r="AW22" s="414">
        <v>5</v>
      </c>
      <c r="AX22" s="450">
        <v>77</v>
      </c>
      <c r="AY22" s="447">
        <f t="shared" si="18"/>
        <v>97</v>
      </c>
      <c r="AZ22" s="447" t="str">
        <f t="shared" si="14"/>
        <v>A1</v>
      </c>
      <c r="BA22" s="451">
        <v>16</v>
      </c>
      <c r="BB22" s="455" t="s">
        <v>31</v>
      </c>
      <c r="BC22" s="414">
        <v>48</v>
      </c>
      <c r="BD22" s="441">
        <v>48.5</v>
      </c>
      <c r="BE22" s="452">
        <v>50</v>
      </c>
      <c r="BF22" s="441">
        <v>50</v>
      </c>
      <c r="BG22" s="452">
        <v>50</v>
      </c>
      <c r="BH22" s="441">
        <v>50</v>
      </c>
      <c r="BI22" s="439">
        <f t="shared" si="6"/>
        <v>441</v>
      </c>
      <c r="BJ22" s="440">
        <f t="shared" si="1"/>
        <v>427.5</v>
      </c>
      <c r="BK22" s="440">
        <f t="shared" si="7"/>
        <v>868.5</v>
      </c>
      <c r="BL22" s="447">
        <f t="shared" si="15"/>
        <v>96.5</v>
      </c>
      <c r="BM22" s="447" t="str">
        <f t="shared" si="8"/>
        <v>A1</v>
      </c>
    </row>
    <row r="23" spans="1:65" ht="15.75">
      <c r="A23" s="441">
        <v>17</v>
      </c>
      <c r="B23" s="442" t="s">
        <v>32</v>
      </c>
      <c r="C23" s="392">
        <v>8.75</v>
      </c>
      <c r="D23" s="414">
        <v>5</v>
      </c>
      <c r="E23" s="414">
        <v>5</v>
      </c>
      <c r="F23" s="392">
        <v>77</v>
      </c>
      <c r="G23" s="443">
        <v>95.75</v>
      </c>
      <c r="H23" s="444" t="s">
        <v>121</v>
      </c>
      <c r="I23" s="393">
        <v>9.75</v>
      </c>
      <c r="J23" s="414">
        <v>5</v>
      </c>
      <c r="K23" s="414">
        <v>5</v>
      </c>
      <c r="L23" s="482">
        <v>76</v>
      </c>
      <c r="M23" s="481">
        <f t="shared" si="19"/>
        <v>95.75</v>
      </c>
      <c r="N23" s="444" t="str">
        <f t="shared" si="20"/>
        <v>A1</v>
      </c>
      <c r="O23" s="392">
        <v>10</v>
      </c>
      <c r="P23" s="414">
        <v>5</v>
      </c>
      <c r="Q23" s="414">
        <v>5</v>
      </c>
      <c r="R23" s="414">
        <v>70</v>
      </c>
      <c r="S23" s="443">
        <v>90</v>
      </c>
      <c r="T23" s="444" t="s">
        <v>125</v>
      </c>
      <c r="U23" s="446">
        <v>8</v>
      </c>
      <c r="V23" s="414">
        <v>5</v>
      </c>
      <c r="W23" s="414">
        <v>5</v>
      </c>
      <c r="X23" s="450">
        <v>71</v>
      </c>
      <c r="Y23" s="447">
        <f t="shared" si="17"/>
        <v>89</v>
      </c>
      <c r="Z23" s="445" t="str">
        <f t="shared" si="10"/>
        <v>A2</v>
      </c>
      <c r="AA23" s="441">
        <v>17</v>
      </c>
      <c r="AB23" s="442" t="s">
        <v>32</v>
      </c>
      <c r="AC23" s="453">
        <v>9.75</v>
      </c>
      <c r="AD23" s="453">
        <v>5</v>
      </c>
      <c r="AE23" s="453">
        <v>5</v>
      </c>
      <c r="AF23" s="453">
        <v>78</v>
      </c>
      <c r="AG23" s="435">
        <f t="shared" si="21"/>
        <v>97.75</v>
      </c>
      <c r="AH23" s="432" t="str">
        <f t="shared" si="22"/>
        <v>A1</v>
      </c>
      <c r="AI23" s="446">
        <v>9.75</v>
      </c>
      <c r="AJ23" s="414">
        <v>5</v>
      </c>
      <c r="AK23" s="414">
        <v>5</v>
      </c>
      <c r="AL23" s="441">
        <v>77</v>
      </c>
      <c r="AM23" s="447">
        <f t="shared" si="16"/>
        <v>96.75</v>
      </c>
      <c r="AN23" s="445" t="str">
        <f t="shared" si="13"/>
        <v>A1</v>
      </c>
      <c r="AO23" s="432">
        <v>10</v>
      </c>
      <c r="AP23" s="453">
        <v>5</v>
      </c>
      <c r="AQ23" s="453">
        <v>5</v>
      </c>
      <c r="AR23" s="432">
        <v>79</v>
      </c>
      <c r="AS23" s="435">
        <v>99</v>
      </c>
      <c r="AT23" s="432" t="s">
        <v>121</v>
      </c>
      <c r="AU23" s="372">
        <v>10</v>
      </c>
      <c r="AV23" s="414">
        <v>5</v>
      </c>
      <c r="AW23" s="414">
        <v>5</v>
      </c>
      <c r="AX23" s="450">
        <v>78</v>
      </c>
      <c r="AY23" s="447">
        <f t="shared" si="18"/>
        <v>98</v>
      </c>
      <c r="AZ23" s="447" t="str">
        <f t="shared" si="14"/>
        <v>A1</v>
      </c>
      <c r="BA23" s="451">
        <v>17</v>
      </c>
      <c r="BB23" s="455" t="s">
        <v>32</v>
      </c>
      <c r="BC23" s="414">
        <v>44</v>
      </c>
      <c r="BD23" s="441">
        <v>49.5</v>
      </c>
      <c r="BE23" s="452">
        <v>50</v>
      </c>
      <c r="BF23" s="441">
        <v>50</v>
      </c>
      <c r="BG23" s="452">
        <v>50</v>
      </c>
      <c r="BH23" s="441">
        <v>50</v>
      </c>
      <c r="BI23" s="439">
        <f t="shared" si="6"/>
        <v>426.5</v>
      </c>
      <c r="BJ23" s="440">
        <f t="shared" si="1"/>
        <v>429</v>
      </c>
      <c r="BK23" s="440">
        <f t="shared" si="7"/>
        <v>855.5</v>
      </c>
      <c r="BL23" s="447">
        <f t="shared" si="15"/>
        <v>95.055555555555557</v>
      </c>
      <c r="BM23" s="447" t="str">
        <f t="shared" si="8"/>
        <v>A1</v>
      </c>
    </row>
    <row r="24" spans="1:65" ht="15.75">
      <c r="A24" s="441">
        <v>18</v>
      </c>
      <c r="B24" s="442" t="s">
        <v>207</v>
      </c>
      <c r="C24" s="392">
        <v>7.25</v>
      </c>
      <c r="D24" s="414">
        <v>4</v>
      </c>
      <c r="E24" s="414">
        <v>4</v>
      </c>
      <c r="F24" s="392">
        <v>26</v>
      </c>
      <c r="G24" s="443">
        <v>41.25</v>
      </c>
      <c r="H24" s="444" t="s">
        <v>127</v>
      </c>
      <c r="I24" s="450">
        <v>4</v>
      </c>
      <c r="J24" s="414">
        <v>3</v>
      </c>
      <c r="K24" s="414">
        <v>3</v>
      </c>
      <c r="L24" s="482">
        <v>33</v>
      </c>
      <c r="M24" s="481">
        <f t="shared" si="19"/>
        <v>43</v>
      </c>
      <c r="N24" s="444" t="str">
        <f t="shared" ref="N24:N32" si="23">IF(M24&gt;=91,"A1",IF(M24&gt;=81,"A2",IF(M24&gt;=71,"B1",IF(M24&gt;=61,"B2",IF(M24&gt;=51,"C1",IF(M24&gt;=41,"C2",IF(M24&gt;=33,"D","E")))))))</f>
        <v>C2</v>
      </c>
      <c r="O24" s="392">
        <v>8.5</v>
      </c>
      <c r="P24" s="414">
        <v>4</v>
      </c>
      <c r="Q24" s="414">
        <v>4</v>
      </c>
      <c r="R24" s="414">
        <v>37</v>
      </c>
      <c r="S24" s="443">
        <v>53.5</v>
      </c>
      <c r="T24" s="444" t="s">
        <v>123</v>
      </c>
      <c r="U24" s="446">
        <v>4.75</v>
      </c>
      <c r="V24" s="414">
        <v>3</v>
      </c>
      <c r="W24" s="414">
        <v>3</v>
      </c>
      <c r="X24" s="450">
        <v>51</v>
      </c>
      <c r="Y24" s="447">
        <f t="shared" si="17"/>
        <v>61.75</v>
      </c>
      <c r="Z24" s="445" t="str">
        <f t="shared" si="10"/>
        <v>B2</v>
      </c>
      <c r="AA24" s="441">
        <v>18</v>
      </c>
      <c r="AB24" s="442" t="s">
        <v>207</v>
      </c>
      <c r="AC24" s="453">
        <v>9.5</v>
      </c>
      <c r="AD24" s="453">
        <v>4</v>
      </c>
      <c r="AE24" s="453">
        <v>4</v>
      </c>
      <c r="AF24" s="453">
        <v>57</v>
      </c>
      <c r="AG24" s="435">
        <f t="shared" si="21"/>
        <v>74.5</v>
      </c>
      <c r="AH24" s="432" t="str">
        <f t="shared" si="22"/>
        <v>B1</v>
      </c>
      <c r="AI24" s="446">
        <v>6.25</v>
      </c>
      <c r="AJ24" s="414">
        <v>3</v>
      </c>
      <c r="AK24" s="414">
        <v>3</v>
      </c>
      <c r="AL24" s="441">
        <v>60</v>
      </c>
      <c r="AM24" s="447">
        <f t="shared" si="16"/>
        <v>72.25</v>
      </c>
      <c r="AN24" s="445" t="str">
        <f t="shared" si="13"/>
        <v>B1</v>
      </c>
      <c r="AO24" s="432">
        <v>6.75</v>
      </c>
      <c r="AP24" s="453">
        <v>4</v>
      </c>
      <c r="AQ24" s="453">
        <v>4</v>
      </c>
      <c r="AR24" s="432">
        <v>30</v>
      </c>
      <c r="AS24" s="435">
        <v>44.75</v>
      </c>
      <c r="AT24" s="432" t="s">
        <v>127</v>
      </c>
      <c r="AU24" s="372">
        <v>4.5</v>
      </c>
      <c r="AV24" s="414">
        <v>3</v>
      </c>
      <c r="AW24" s="414">
        <v>3</v>
      </c>
      <c r="AX24" s="450">
        <v>43</v>
      </c>
      <c r="AY24" s="447">
        <f t="shared" si="18"/>
        <v>53.5</v>
      </c>
      <c r="AZ24" s="447" t="str">
        <f t="shared" si="14"/>
        <v>C1</v>
      </c>
      <c r="BA24" s="451">
        <v>18</v>
      </c>
      <c r="BB24" s="458" t="s">
        <v>207</v>
      </c>
      <c r="BC24" s="414">
        <v>26.5</v>
      </c>
      <c r="BD24" s="441">
        <v>29.75</v>
      </c>
      <c r="BE24" s="460">
        <v>35</v>
      </c>
      <c r="BF24" s="461">
        <v>48</v>
      </c>
      <c r="BG24" s="460">
        <v>47</v>
      </c>
      <c r="BH24" s="461">
        <v>40</v>
      </c>
      <c r="BI24" s="462">
        <f t="shared" si="6"/>
        <v>240.5</v>
      </c>
      <c r="BJ24" s="463">
        <f t="shared" si="1"/>
        <v>260.25</v>
      </c>
      <c r="BK24" s="463">
        <f t="shared" si="7"/>
        <v>500.75</v>
      </c>
      <c r="BL24" s="464">
        <f t="shared" si="15"/>
        <v>55.638888888888893</v>
      </c>
      <c r="BM24" s="464" t="str">
        <f t="shared" si="8"/>
        <v>C1</v>
      </c>
    </row>
    <row r="25" spans="1:65" ht="15.75">
      <c r="A25" s="441">
        <v>19</v>
      </c>
      <c r="B25" s="442" t="s">
        <v>34</v>
      </c>
      <c r="C25" s="392">
        <v>8</v>
      </c>
      <c r="D25" s="414">
        <v>4</v>
      </c>
      <c r="E25" s="414">
        <v>4</v>
      </c>
      <c r="F25" s="392">
        <v>51</v>
      </c>
      <c r="G25" s="443">
        <v>67</v>
      </c>
      <c r="H25" s="444" t="s">
        <v>134</v>
      </c>
      <c r="I25" s="414">
        <v>7.5</v>
      </c>
      <c r="J25" s="414">
        <v>4</v>
      </c>
      <c r="K25" s="414">
        <v>4</v>
      </c>
      <c r="L25" s="482">
        <v>59</v>
      </c>
      <c r="M25" s="481">
        <f t="shared" si="19"/>
        <v>74.5</v>
      </c>
      <c r="N25" s="444" t="str">
        <f t="shared" si="23"/>
        <v>B1</v>
      </c>
      <c r="O25" s="392">
        <v>8.75</v>
      </c>
      <c r="P25" s="414">
        <v>4</v>
      </c>
      <c r="Q25" s="414">
        <v>4</v>
      </c>
      <c r="R25" s="414">
        <v>44</v>
      </c>
      <c r="S25" s="443">
        <v>60.75</v>
      </c>
      <c r="T25" s="444" t="s">
        <v>123</v>
      </c>
      <c r="U25" s="446">
        <v>4.5</v>
      </c>
      <c r="V25" s="414">
        <v>4</v>
      </c>
      <c r="W25" s="414">
        <v>4</v>
      </c>
      <c r="X25" s="450">
        <v>38</v>
      </c>
      <c r="Y25" s="447">
        <f t="shared" si="17"/>
        <v>50.5</v>
      </c>
      <c r="Z25" s="445" t="str">
        <f t="shared" si="10"/>
        <v>C2</v>
      </c>
      <c r="AA25" s="441">
        <v>19</v>
      </c>
      <c r="AB25" s="442" t="s">
        <v>34</v>
      </c>
      <c r="AC25" s="453">
        <v>9.75</v>
      </c>
      <c r="AD25" s="453">
        <v>4</v>
      </c>
      <c r="AE25" s="453">
        <v>4</v>
      </c>
      <c r="AF25" s="453">
        <v>76</v>
      </c>
      <c r="AG25" s="435">
        <f t="shared" si="21"/>
        <v>93.75</v>
      </c>
      <c r="AH25" s="432" t="str">
        <f t="shared" si="22"/>
        <v>A1</v>
      </c>
      <c r="AI25" s="446">
        <v>8</v>
      </c>
      <c r="AJ25" s="414">
        <v>4</v>
      </c>
      <c r="AK25" s="414">
        <v>4</v>
      </c>
      <c r="AL25" s="441">
        <v>60</v>
      </c>
      <c r="AM25" s="447">
        <f t="shared" si="16"/>
        <v>76</v>
      </c>
      <c r="AN25" s="445" t="str">
        <f t="shared" si="13"/>
        <v>B1</v>
      </c>
      <c r="AO25" s="432">
        <v>8</v>
      </c>
      <c r="AP25" s="453">
        <v>4</v>
      </c>
      <c r="AQ25" s="453">
        <v>4</v>
      </c>
      <c r="AR25" s="432">
        <v>67</v>
      </c>
      <c r="AS25" s="435">
        <v>83</v>
      </c>
      <c r="AT25" s="432" t="s">
        <v>125</v>
      </c>
      <c r="AU25" s="372">
        <v>7.5</v>
      </c>
      <c r="AV25" s="414">
        <v>4</v>
      </c>
      <c r="AW25" s="414">
        <v>4</v>
      </c>
      <c r="AX25" s="450">
        <v>66</v>
      </c>
      <c r="AY25" s="447">
        <f t="shared" si="18"/>
        <v>81.5</v>
      </c>
      <c r="AZ25" s="447" t="str">
        <f t="shared" si="14"/>
        <v>A2</v>
      </c>
      <c r="BA25" s="451">
        <v>19</v>
      </c>
      <c r="BB25" s="465" t="s">
        <v>34</v>
      </c>
      <c r="BC25" s="414">
        <v>40</v>
      </c>
      <c r="BD25" s="441">
        <v>36.25</v>
      </c>
      <c r="BE25" s="466">
        <v>50</v>
      </c>
      <c r="BF25" s="441">
        <v>49</v>
      </c>
      <c r="BG25" s="466">
        <v>50</v>
      </c>
      <c r="BH25" s="441">
        <v>45</v>
      </c>
      <c r="BI25" s="439">
        <f t="shared" si="6"/>
        <v>344.5</v>
      </c>
      <c r="BJ25" s="440">
        <f t="shared" si="1"/>
        <v>318.75</v>
      </c>
      <c r="BK25" s="440">
        <f t="shared" si="7"/>
        <v>663.25</v>
      </c>
      <c r="BL25" s="447">
        <f t="shared" si="15"/>
        <v>73.694444444444443</v>
      </c>
      <c r="BM25" s="447" t="str">
        <f t="shared" si="8"/>
        <v>B1</v>
      </c>
    </row>
    <row r="26" spans="1:65" ht="15.75">
      <c r="A26" s="441">
        <v>20</v>
      </c>
      <c r="B26" s="442" t="s">
        <v>35</v>
      </c>
      <c r="C26" s="414">
        <v>9.25</v>
      </c>
      <c r="D26" s="414">
        <v>5</v>
      </c>
      <c r="E26" s="414">
        <v>5</v>
      </c>
      <c r="F26" s="443">
        <v>78</v>
      </c>
      <c r="G26" s="443">
        <v>97.25</v>
      </c>
      <c r="H26" s="444" t="s">
        <v>121</v>
      </c>
      <c r="I26" s="414">
        <v>9</v>
      </c>
      <c r="J26" s="414">
        <v>5</v>
      </c>
      <c r="K26" s="414">
        <v>5</v>
      </c>
      <c r="L26" s="482">
        <v>76</v>
      </c>
      <c r="M26" s="481">
        <f t="shared" si="19"/>
        <v>95</v>
      </c>
      <c r="N26" s="444" t="str">
        <f t="shared" si="23"/>
        <v>A1</v>
      </c>
      <c r="O26" s="444">
        <v>9.75</v>
      </c>
      <c r="P26" s="414">
        <v>5</v>
      </c>
      <c r="Q26" s="414">
        <v>5</v>
      </c>
      <c r="R26" s="467">
        <v>72</v>
      </c>
      <c r="S26" s="443">
        <v>91.75</v>
      </c>
      <c r="T26" s="444" t="s">
        <v>121</v>
      </c>
      <c r="U26" s="446">
        <v>8.75</v>
      </c>
      <c r="V26" s="414">
        <v>5</v>
      </c>
      <c r="W26" s="414">
        <v>5</v>
      </c>
      <c r="X26" s="450">
        <v>67</v>
      </c>
      <c r="Y26" s="447">
        <f t="shared" si="17"/>
        <v>85.75</v>
      </c>
      <c r="Z26" s="445" t="str">
        <f t="shared" si="10"/>
        <v>A2</v>
      </c>
      <c r="AA26" s="441">
        <v>20</v>
      </c>
      <c r="AB26" s="442" t="s">
        <v>35</v>
      </c>
      <c r="AC26" s="453">
        <v>9.75</v>
      </c>
      <c r="AD26" s="453">
        <v>5</v>
      </c>
      <c r="AE26" s="453">
        <v>5</v>
      </c>
      <c r="AF26" s="453">
        <v>78</v>
      </c>
      <c r="AG26" s="435">
        <f t="shared" si="21"/>
        <v>97.75</v>
      </c>
      <c r="AH26" s="432" t="str">
        <f t="shared" si="22"/>
        <v>A1</v>
      </c>
      <c r="AI26" s="446">
        <v>9.5</v>
      </c>
      <c r="AJ26" s="414">
        <v>5</v>
      </c>
      <c r="AK26" s="414">
        <v>5</v>
      </c>
      <c r="AL26" s="441">
        <v>70</v>
      </c>
      <c r="AM26" s="447">
        <f t="shared" si="16"/>
        <v>89.5</v>
      </c>
      <c r="AN26" s="445" t="str">
        <f t="shared" si="13"/>
        <v>A2</v>
      </c>
      <c r="AO26" s="432">
        <v>9.25</v>
      </c>
      <c r="AP26" s="453">
        <v>5</v>
      </c>
      <c r="AQ26" s="453">
        <v>5</v>
      </c>
      <c r="AR26" s="432">
        <v>77</v>
      </c>
      <c r="AS26" s="435">
        <v>96.25</v>
      </c>
      <c r="AT26" s="432" t="s">
        <v>121</v>
      </c>
      <c r="AU26" s="372">
        <v>9.5</v>
      </c>
      <c r="AV26" s="414">
        <v>5</v>
      </c>
      <c r="AW26" s="414">
        <v>5</v>
      </c>
      <c r="AX26" s="450">
        <v>79</v>
      </c>
      <c r="AY26" s="447">
        <f t="shared" si="18"/>
        <v>98.5</v>
      </c>
      <c r="AZ26" s="447" t="str">
        <f t="shared" si="14"/>
        <v>A1</v>
      </c>
      <c r="BA26" s="451">
        <v>20</v>
      </c>
      <c r="BB26" s="200" t="s">
        <v>35</v>
      </c>
      <c r="BC26" s="414">
        <v>49</v>
      </c>
      <c r="BD26" s="441">
        <v>49</v>
      </c>
      <c r="BE26" s="466">
        <v>50</v>
      </c>
      <c r="BF26" s="441">
        <v>50</v>
      </c>
      <c r="BG26" s="466">
        <v>50</v>
      </c>
      <c r="BH26" s="441">
        <v>50</v>
      </c>
      <c r="BI26" s="439">
        <f t="shared" si="6"/>
        <v>432</v>
      </c>
      <c r="BJ26" s="440">
        <f t="shared" si="1"/>
        <v>417.75</v>
      </c>
      <c r="BK26" s="440">
        <f t="shared" si="7"/>
        <v>849.75</v>
      </c>
      <c r="BL26" s="447">
        <f t="shared" si="15"/>
        <v>94.416666666666671</v>
      </c>
      <c r="BM26" s="447" t="str">
        <f t="shared" si="8"/>
        <v>A1</v>
      </c>
    </row>
    <row r="27" spans="1:65" ht="15.75">
      <c r="A27" s="441">
        <v>21</v>
      </c>
      <c r="B27" s="442" t="s">
        <v>36</v>
      </c>
      <c r="C27" s="392">
        <v>8</v>
      </c>
      <c r="D27" s="414">
        <v>5</v>
      </c>
      <c r="E27" s="414">
        <v>5</v>
      </c>
      <c r="F27" s="392">
        <v>76</v>
      </c>
      <c r="G27" s="443">
        <v>94</v>
      </c>
      <c r="H27" s="444" t="s">
        <v>121</v>
      </c>
      <c r="I27" s="414">
        <v>9</v>
      </c>
      <c r="J27" s="414">
        <v>5</v>
      </c>
      <c r="K27" s="414">
        <v>5</v>
      </c>
      <c r="L27" s="482">
        <v>72</v>
      </c>
      <c r="M27" s="481">
        <f t="shared" si="19"/>
        <v>91</v>
      </c>
      <c r="N27" s="444" t="str">
        <f t="shared" si="23"/>
        <v>A1</v>
      </c>
      <c r="O27" s="392">
        <v>9.75</v>
      </c>
      <c r="P27" s="414">
        <v>5</v>
      </c>
      <c r="Q27" s="414">
        <v>5</v>
      </c>
      <c r="R27" s="414">
        <v>74</v>
      </c>
      <c r="S27" s="443">
        <v>93.75</v>
      </c>
      <c r="T27" s="444" t="s">
        <v>121</v>
      </c>
      <c r="U27" s="446">
        <v>9</v>
      </c>
      <c r="V27" s="414">
        <v>5</v>
      </c>
      <c r="W27" s="414">
        <v>5</v>
      </c>
      <c r="X27" s="450">
        <v>73</v>
      </c>
      <c r="Y27" s="447">
        <f t="shared" si="17"/>
        <v>92</v>
      </c>
      <c r="Z27" s="445" t="str">
        <f t="shared" si="10"/>
        <v>A1</v>
      </c>
      <c r="AA27" s="441">
        <v>21</v>
      </c>
      <c r="AB27" s="442" t="s">
        <v>36</v>
      </c>
      <c r="AC27" s="453">
        <v>10</v>
      </c>
      <c r="AD27" s="453">
        <v>5</v>
      </c>
      <c r="AE27" s="453">
        <v>5</v>
      </c>
      <c r="AF27" s="453">
        <v>77</v>
      </c>
      <c r="AG27" s="435">
        <f t="shared" si="21"/>
        <v>97</v>
      </c>
      <c r="AH27" s="432" t="str">
        <f t="shared" si="22"/>
        <v>A1</v>
      </c>
      <c r="AI27" s="446">
        <v>9</v>
      </c>
      <c r="AJ27" s="414">
        <v>5</v>
      </c>
      <c r="AK27" s="414">
        <v>5</v>
      </c>
      <c r="AL27" s="441">
        <v>78</v>
      </c>
      <c r="AM27" s="447">
        <f t="shared" si="16"/>
        <v>97</v>
      </c>
      <c r="AN27" s="445" t="str">
        <f t="shared" si="13"/>
        <v>A1</v>
      </c>
      <c r="AO27" s="432">
        <v>10</v>
      </c>
      <c r="AP27" s="453">
        <v>5</v>
      </c>
      <c r="AQ27" s="453">
        <v>5</v>
      </c>
      <c r="AR27" s="432">
        <v>75</v>
      </c>
      <c r="AS27" s="435">
        <v>95</v>
      </c>
      <c r="AT27" s="432" t="s">
        <v>121</v>
      </c>
      <c r="AU27" s="372">
        <v>9</v>
      </c>
      <c r="AV27" s="414">
        <v>5</v>
      </c>
      <c r="AW27" s="414">
        <v>5</v>
      </c>
      <c r="AX27" s="450">
        <v>79</v>
      </c>
      <c r="AY27" s="447">
        <f t="shared" ref="AY27:AY32" si="24">SUM(AU27:AX27)</f>
        <v>98</v>
      </c>
      <c r="AZ27" s="447" t="str">
        <f t="shared" ref="AZ27:AZ32" si="25">IF(AY27&gt;=91,"A1",IF(AY27&gt;=81,"A2",IF(AY27&gt;=71,"B1",IF(AY27&gt;=61,"B2",IF(AY27&gt;=51,"C1",IF(AY27&gt;=41,"C2",IF(AY27&gt;=33,"D","E")))))))</f>
        <v>A1</v>
      </c>
      <c r="BA27" s="451">
        <v>21</v>
      </c>
      <c r="BB27" s="200" t="s">
        <v>36</v>
      </c>
      <c r="BC27" s="414">
        <v>46</v>
      </c>
      <c r="BD27" s="441">
        <v>46</v>
      </c>
      <c r="BE27" s="466">
        <v>50</v>
      </c>
      <c r="BF27" s="441">
        <v>48</v>
      </c>
      <c r="BG27" s="466">
        <v>49</v>
      </c>
      <c r="BH27" s="441">
        <v>50</v>
      </c>
      <c r="BI27" s="439">
        <f t="shared" si="6"/>
        <v>425.75</v>
      </c>
      <c r="BJ27" s="440">
        <f t="shared" si="1"/>
        <v>424</v>
      </c>
      <c r="BK27" s="440">
        <f t="shared" si="7"/>
        <v>849.75</v>
      </c>
      <c r="BL27" s="447">
        <f t="shared" si="15"/>
        <v>94.416666666666671</v>
      </c>
      <c r="BM27" s="447" t="str">
        <f t="shared" si="8"/>
        <v>A1</v>
      </c>
    </row>
    <row r="28" spans="1:65" ht="15.75">
      <c r="A28" s="441">
        <v>22</v>
      </c>
      <c r="B28" s="442" t="s">
        <v>37</v>
      </c>
      <c r="C28" s="404">
        <v>10</v>
      </c>
      <c r="D28" s="468">
        <v>5</v>
      </c>
      <c r="E28" s="468">
        <v>5</v>
      </c>
      <c r="F28" s="404">
        <v>79</v>
      </c>
      <c r="G28" s="469">
        <v>99</v>
      </c>
      <c r="H28" s="470" t="s">
        <v>121</v>
      </c>
      <c r="I28" s="468">
        <v>10</v>
      </c>
      <c r="J28" s="414">
        <v>5</v>
      </c>
      <c r="K28" s="414">
        <v>5</v>
      </c>
      <c r="L28" s="483">
        <v>76</v>
      </c>
      <c r="M28" s="481">
        <f t="shared" si="19"/>
        <v>96</v>
      </c>
      <c r="N28" s="444" t="str">
        <f t="shared" si="23"/>
        <v>A1</v>
      </c>
      <c r="O28" s="404">
        <v>10</v>
      </c>
      <c r="P28" s="468">
        <v>5</v>
      </c>
      <c r="Q28" s="468">
        <v>5</v>
      </c>
      <c r="R28" s="468">
        <v>76</v>
      </c>
      <c r="S28" s="469">
        <v>96</v>
      </c>
      <c r="T28" s="470" t="s">
        <v>121</v>
      </c>
      <c r="U28" s="446">
        <v>9.5</v>
      </c>
      <c r="V28" s="414">
        <v>5</v>
      </c>
      <c r="W28" s="414">
        <v>5</v>
      </c>
      <c r="X28" s="450">
        <v>77</v>
      </c>
      <c r="Y28" s="447">
        <f t="shared" si="17"/>
        <v>96.5</v>
      </c>
      <c r="Z28" s="445" t="str">
        <f t="shared" si="10"/>
        <v>A1</v>
      </c>
      <c r="AA28" s="441">
        <v>22</v>
      </c>
      <c r="AB28" s="442" t="s">
        <v>37</v>
      </c>
      <c r="AC28" s="453">
        <v>10</v>
      </c>
      <c r="AD28" s="453">
        <v>5</v>
      </c>
      <c r="AE28" s="453">
        <v>5</v>
      </c>
      <c r="AF28" s="453">
        <v>77</v>
      </c>
      <c r="AG28" s="435">
        <f t="shared" si="21"/>
        <v>97</v>
      </c>
      <c r="AH28" s="432" t="str">
        <f t="shared" si="22"/>
        <v>A1</v>
      </c>
      <c r="AI28" s="446">
        <v>9.75</v>
      </c>
      <c r="AJ28" s="414">
        <v>5</v>
      </c>
      <c r="AK28" s="414">
        <v>5</v>
      </c>
      <c r="AL28" s="441">
        <v>75</v>
      </c>
      <c r="AM28" s="447">
        <f t="shared" si="16"/>
        <v>94.75</v>
      </c>
      <c r="AN28" s="445" t="str">
        <f t="shared" si="13"/>
        <v>A1</v>
      </c>
      <c r="AO28" s="432">
        <v>10</v>
      </c>
      <c r="AP28" s="453">
        <v>5</v>
      </c>
      <c r="AQ28" s="453">
        <v>5</v>
      </c>
      <c r="AR28" s="432">
        <v>74</v>
      </c>
      <c r="AS28" s="435">
        <v>94</v>
      </c>
      <c r="AT28" s="432" t="s">
        <v>121</v>
      </c>
      <c r="AU28" s="372">
        <v>10</v>
      </c>
      <c r="AV28" s="414">
        <v>5</v>
      </c>
      <c r="AW28" s="414">
        <v>5</v>
      </c>
      <c r="AX28" s="450">
        <v>79</v>
      </c>
      <c r="AY28" s="447">
        <f t="shared" si="24"/>
        <v>99</v>
      </c>
      <c r="AZ28" s="447" t="str">
        <f t="shared" si="25"/>
        <v>A1</v>
      </c>
      <c r="BA28" s="451">
        <v>22</v>
      </c>
      <c r="BB28" s="200" t="s">
        <v>37</v>
      </c>
      <c r="BC28" s="414">
        <v>49</v>
      </c>
      <c r="BD28" s="441">
        <v>48.25</v>
      </c>
      <c r="BE28" s="466">
        <v>50</v>
      </c>
      <c r="BF28" s="441">
        <v>50</v>
      </c>
      <c r="BG28" s="466">
        <v>50</v>
      </c>
      <c r="BH28" s="441">
        <v>50</v>
      </c>
      <c r="BI28" s="439">
        <f t="shared" si="6"/>
        <v>435</v>
      </c>
      <c r="BJ28" s="440">
        <f t="shared" si="1"/>
        <v>434.5</v>
      </c>
      <c r="BK28" s="440">
        <f t="shared" si="7"/>
        <v>869.5</v>
      </c>
      <c r="BL28" s="447">
        <f t="shared" si="15"/>
        <v>96.611111111111114</v>
      </c>
      <c r="BM28" s="447" t="str">
        <f t="shared" si="8"/>
        <v>A1</v>
      </c>
    </row>
    <row r="29" spans="1:65" ht="15.75">
      <c r="A29" s="461">
        <v>23</v>
      </c>
      <c r="B29" s="471" t="s">
        <v>424</v>
      </c>
      <c r="C29" s="444">
        <v>7</v>
      </c>
      <c r="D29" s="414">
        <v>4</v>
      </c>
      <c r="E29" s="414">
        <v>4</v>
      </c>
      <c r="F29" s="443">
        <v>49</v>
      </c>
      <c r="G29" s="443">
        <v>64</v>
      </c>
      <c r="H29" s="444" t="s">
        <v>134</v>
      </c>
      <c r="I29" s="414">
        <v>6</v>
      </c>
      <c r="J29" s="468">
        <v>3</v>
      </c>
      <c r="K29" s="468">
        <v>4</v>
      </c>
      <c r="L29" s="482">
        <v>49</v>
      </c>
      <c r="M29" s="481">
        <f t="shared" si="19"/>
        <v>62</v>
      </c>
      <c r="N29" s="444" t="str">
        <f t="shared" si="23"/>
        <v>B2</v>
      </c>
      <c r="O29" s="444">
        <v>9</v>
      </c>
      <c r="P29" s="414">
        <v>4</v>
      </c>
      <c r="Q29" s="414">
        <v>4</v>
      </c>
      <c r="R29" s="443">
        <v>49</v>
      </c>
      <c r="S29" s="443">
        <v>66</v>
      </c>
      <c r="T29" s="444" t="s">
        <v>134</v>
      </c>
      <c r="U29" s="446">
        <v>6.5</v>
      </c>
      <c r="V29" s="468">
        <v>3</v>
      </c>
      <c r="W29" s="468">
        <v>4</v>
      </c>
      <c r="X29" s="459">
        <v>58</v>
      </c>
      <c r="Y29" s="447">
        <f t="shared" si="17"/>
        <v>71.5</v>
      </c>
      <c r="Z29" s="445" t="str">
        <f t="shared" si="10"/>
        <v>B1</v>
      </c>
      <c r="AA29" s="461">
        <v>23</v>
      </c>
      <c r="AB29" s="471" t="s">
        <v>424</v>
      </c>
      <c r="AC29" s="453">
        <v>9.5</v>
      </c>
      <c r="AD29" s="453">
        <v>4</v>
      </c>
      <c r="AE29" s="453">
        <v>4</v>
      </c>
      <c r="AF29" s="453">
        <v>76</v>
      </c>
      <c r="AG29" s="435">
        <f t="shared" si="21"/>
        <v>93.5</v>
      </c>
      <c r="AH29" s="432" t="str">
        <f t="shared" si="22"/>
        <v>A1</v>
      </c>
      <c r="AI29" s="446">
        <v>7.25</v>
      </c>
      <c r="AJ29" s="468">
        <v>3</v>
      </c>
      <c r="AK29" s="468">
        <v>4</v>
      </c>
      <c r="AL29" s="441">
        <v>56</v>
      </c>
      <c r="AM29" s="447">
        <f t="shared" si="16"/>
        <v>70.25</v>
      </c>
      <c r="AN29" s="445" t="str">
        <f t="shared" si="13"/>
        <v>B2</v>
      </c>
      <c r="AO29" s="432">
        <v>8</v>
      </c>
      <c r="AP29" s="453">
        <v>4</v>
      </c>
      <c r="AQ29" s="453">
        <v>4</v>
      </c>
      <c r="AR29" s="432">
        <v>41</v>
      </c>
      <c r="AS29" s="435">
        <v>57</v>
      </c>
      <c r="AT29" s="432" t="s">
        <v>123</v>
      </c>
      <c r="AU29" s="405">
        <v>6</v>
      </c>
      <c r="AV29" s="468">
        <v>3</v>
      </c>
      <c r="AW29" s="468">
        <v>4</v>
      </c>
      <c r="AX29" s="459">
        <v>51</v>
      </c>
      <c r="AY29" s="447">
        <f t="shared" si="24"/>
        <v>64</v>
      </c>
      <c r="AZ29" s="447" t="str">
        <f t="shared" si="25"/>
        <v>B2</v>
      </c>
      <c r="BA29" s="451">
        <v>23</v>
      </c>
      <c r="BB29" s="200" t="s">
        <v>424</v>
      </c>
      <c r="BC29" s="414">
        <v>45.5</v>
      </c>
      <c r="BD29" s="441">
        <v>29</v>
      </c>
      <c r="BE29" s="466">
        <v>48</v>
      </c>
      <c r="BF29" s="441">
        <v>49</v>
      </c>
      <c r="BG29" s="466">
        <v>47</v>
      </c>
      <c r="BH29" s="441">
        <v>45</v>
      </c>
      <c r="BI29" s="439">
        <f t="shared" si="6"/>
        <v>326</v>
      </c>
      <c r="BJ29" s="440">
        <f t="shared" si="1"/>
        <v>296.75</v>
      </c>
      <c r="BK29" s="440">
        <f t="shared" si="7"/>
        <v>622.75</v>
      </c>
      <c r="BL29" s="447">
        <f t="shared" si="15"/>
        <v>69.194444444444443</v>
      </c>
      <c r="BM29" s="447" t="str">
        <f t="shared" si="8"/>
        <v>B2</v>
      </c>
    </row>
    <row r="30" spans="1:65" ht="15.75">
      <c r="A30" s="441">
        <v>24</v>
      </c>
      <c r="B30" s="200" t="s">
        <v>39</v>
      </c>
      <c r="C30" s="414">
        <v>9.5</v>
      </c>
      <c r="D30" s="472">
        <v>5</v>
      </c>
      <c r="E30" s="472">
        <v>5</v>
      </c>
      <c r="F30" s="451">
        <v>80</v>
      </c>
      <c r="G30" s="467">
        <v>99.5</v>
      </c>
      <c r="H30" s="473" t="s">
        <v>121</v>
      </c>
      <c r="I30" s="445">
        <v>10</v>
      </c>
      <c r="J30" s="414">
        <v>5</v>
      </c>
      <c r="K30" s="414">
        <v>5</v>
      </c>
      <c r="L30" s="482">
        <v>74</v>
      </c>
      <c r="M30" s="481">
        <f t="shared" si="19"/>
        <v>94</v>
      </c>
      <c r="N30" s="444" t="str">
        <f t="shared" si="23"/>
        <v>A1</v>
      </c>
      <c r="O30" s="451">
        <v>10</v>
      </c>
      <c r="P30" s="472">
        <v>5</v>
      </c>
      <c r="Q30" s="472">
        <v>5</v>
      </c>
      <c r="R30" s="451">
        <v>75</v>
      </c>
      <c r="S30" s="451">
        <v>95</v>
      </c>
      <c r="T30" s="451" t="s">
        <v>121</v>
      </c>
      <c r="U30" s="446">
        <v>8.75</v>
      </c>
      <c r="V30" s="414">
        <v>5</v>
      </c>
      <c r="W30" s="414">
        <v>5</v>
      </c>
      <c r="X30" s="474">
        <v>75</v>
      </c>
      <c r="Y30" s="447">
        <f t="shared" si="17"/>
        <v>93.75</v>
      </c>
      <c r="Z30" s="445" t="str">
        <f t="shared" si="10"/>
        <v>A1</v>
      </c>
      <c r="AA30" s="441">
        <v>24</v>
      </c>
      <c r="AB30" s="200" t="s">
        <v>39</v>
      </c>
      <c r="AC30" s="453">
        <v>10</v>
      </c>
      <c r="AD30" s="453">
        <v>5</v>
      </c>
      <c r="AE30" s="453">
        <v>5</v>
      </c>
      <c r="AF30" s="453">
        <v>80</v>
      </c>
      <c r="AG30" s="435">
        <f t="shared" si="21"/>
        <v>100</v>
      </c>
      <c r="AH30" s="432" t="str">
        <f t="shared" si="22"/>
        <v>A1</v>
      </c>
      <c r="AI30" s="446">
        <v>9.75</v>
      </c>
      <c r="AJ30" s="414">
        <v>5</v>
      </c>
      <c r="AK30" s="414">
        <v>5</v>
      </c>
      <c r="AL30" s="441">
        <v>79</v>
      </c>
      <c r="AM30" s="447">
        <f t="shared" si="16"/>
        <v>98.75</v>
      </c>
      <c r="AN30" s="445" t="str">
        <f t="shared" si="13"/>
        <v>A1</v>
      </c>
      <c r="AO30" s="432">
        <v>9.75</v>
      </c>
      <c r="AP30" s="453">
        <v>5</v>
      </c>
      <c r="AQ30" s="453">
        <v>5</v>
      </c>
      <c r="AR30" s="432">
        <v>76</v>
      </c>
      <c r="AS30" s="435">
        <v>95.75</v>
      </c>
      <c r="AT30" s="432" t="s">
        <v>121</v>
      </c>
      <c r="AU30" s="475">
        <v>9.75</v>
      </c>
      <c r="AV30" s="414">
        <v>5</v>
      </c>
      <c r="AW30" s="414">
        <v>5</v>
      </c>
      <c r="AX30" s="414">
        <v>76</v>
      </c>
      <c r="AY30" s="447">
        <f t="shared" si="24"/>
        <v>95.75</v>
      </c>
      <c r="AZ30" s="447" t="str">
        <f t="shared" si="25"/>
        <v>A1</v>
      </c>
      <c r="BA30" s="451">
        <v>24</v>
      </c>
      <c r="BB30" s="200" t="s">
        <v>39</v>
      </c>
      <c r="BC30" s="414">
        <v>47</v>
      </c>
      <c r="BD30" s="441">
        <v>48</v>
      </c>
      <c r="BE30" s="466">
        <v>50</v>
      </c>
      <c r="BF30" s="441">
        <v>50</v>
      </c>
      <c r="BG30" s="466">
        <v>50</v>
      </c>
      <c r="BH30" s="441">
        <v>50</v>
      </c>
      <c r="BI30" s="439">
        <f t="shared" si="6"/>
        <v>437.25</v>
      </c>
      <c r="BJ30" s="440">
        <f t="shared" si="1"/>
        <v>430.25</v>
      </c>
      <c r="BK30" s="440">
        <f t="shared" si="7"/>
        <v>867.5</v>
      </c>
      <c r="BL30" s="447">
        <f t="shared" si="15"/>
        <v>96.388888888888886</v>
      </c>
      <c r="BM30" s="447" t="str">
        <f t="shared" si="8"/>
        <v>A1</v>
      </c>
    </row>
    <row r="31" spans="1:65" ht="15.75">
      <c r="A31" s="441">
        <v>25</v>
      </c>
      <c r="B31" s="200" t="s">
        <v>40</v>
      </c>
      <c r="C31" s="451">
        <v>9.25</v>
      </c>
      <c r="D31" s="472">
        <v>4</v>
      </c>
      <c r="E31" s="472">
        <v>4</v>
      </c>
      <c r="F31" s="451">
        <v>45</v>
      </c>
      <c r="G31" s="467">
        <v>62.25</v>
      </c>
      <c r="H31" s="473" t="s">
        <v>134</v>
      </c>
      <c r="I31" s="445">
        <v>4</v>
      </c>
      <c r="J31" s="472">
        <v>4</v>
      </c>
      <c r="K31" s="472">
        <v>5</v>
      </c>
      <c r="L31" s="482">
        <v>35</v>
      </c>
      <c r="M31" s="481">
        <f t="shared" si="19"/>
        <v>48</v>
      </c>
      <c r="N31" s="444" t="str">
        <f t="shared" si="23"/>
        <v>C2</v>
      </c>
      <c r="O31" s="451">
        <v>9.5</v>
      </c>
      <c r="P31" s="472">
        <v>4</v>
      </c>
      <c r="Q31" s="472">
        <v>4</v>
      </c>
      <c r="R31" s="451">
        <v>28</v>
      </c>
      <c r="S31" s="451">
        <v>45.5</v>
      </c>
      <c r="T31" s="451" t="s">
        <v>127</v>
      </c>
      <c r="U31" s="446">
        <v>3.75</v>
      </c>
      <c r="V31" s="472">
        <v>4</v>
      </c>
      <c r="W31" s="472">
        <v>5</v>
      </c>
      <c r="X31" s="414">
        <v>29</v>
      </c>
      <c r="Y31" s="447">
        <f t="shared" si="17"/>
        <v>41.75</v>
      </c>
      <c r="Z31" s="445" t="str">
        <f t="shared" si="10"/>
        <v>C2</v>
      </c>
      <c r="AA31" s="441">
        <v>25</v>
      </c>
      <c r="AB31" s="200" t="s">
        <v>40</v>
      </c>
      <c r="AC31" s="453">
        <v>9.75</v>
      </c>
      <c r="AD31" s="453">
        <v>4</v>
      </c>
      <c r="AE31" s="453">
        <v>4</v>
      </c>
      <c r="AF31" s="453">
        <v>73</v>
      </c>
      <c r="AG31" s="435">
        <f t="shared" si="21"/>
        <v>90.75</v>
      </c>
      <c r="AH31" s="432" t="str">
        <f t="shared" si="22"/>
        <v>A2</v>
      </c>
      <c r="AI31" s="446">
        <v>6</v>
      </c>
      <c r="AJ31" s="472">
        <v>4</v>
      </c>
      <c r="AK31" s="472">
        <v>4</v>
      </c>
      <c r="AL31" s="441">
        <v>64</v>
      </c>
      <c r="AM31" s="447">
        <f t="shared" si="16"/>
        <v>78</v>
      </c>
      <c r="AN31" s="445" t="str">
        <f t="shared" si="13"/>
        <v>B1</v>
      </c>
      <c r="AO31" s="432">
        <v>9.5</v>
      </c>
      <c r="AP31" s="453">
        <v>4</v>
      </c>
      <c r="AQ31" s="453">
        <v>4</v>
      </c>
      <c r="AR31" s="432">
        <v>41</v>
      </c>
      <c r="AS31" s="435">
        <v>58.5</v>
      </c>
      <c r="AT31" s="432" t="s">
        <v>123</v>
      </c>
      <c r="AU31" s="445">
        <v>4.25</v>
      </c>
      <c r="AV31" s="472">
        <v>4</v>
      </c>
      <c r="AW31" s="472">
        <v>5</v>
      </c>
      <c r="AX31" s="445">
        <v>32</v>
      </c>
      <c r="AY31" s="447">
        <f t="shared" si="24"/>
        <v>45.25</v>
      </c>
      <c r="AZ31" s="447" t="str">
        <f t="shared" si="25"/>
        <v>C2</v>
      </c>
      <c r="BA31" s="451">
        <v>25</v>
      </c>
      <c r="BB31" s="200" t="s">
        <v>40</v>
      </c>
      <c r="BC31" s="414">
        <v>36.5</v>
      </c>
      <c r="BD31" s="441">
        <v>30.5</v>
      </c>
      <c r="BE31" s="466">
        <v>48</v>
      </c>
      <c r="BF31" s="441">
        <v>48</v>
      </c>
      <c r="BG31" s="466">
        <v>50</v>
      </c>
      <c r="BH31" s="441">
        <v>40</v>
      </c>
      <c r="BI31" s="439">
        <f t="shared" si="6"/>
        <v>293.5</v>
      </c>
      <c r="BJ31" s="440">
        <f t="shared" si="1"/>
        <v>243.5</v>
      </c>
      <c r="BK31" s="440">
        <f t="shared" si="7"/>
        <v>537</v>
      </c>
      <c r="BL31" s="447">
        <f t="shared" si="15"/>
        <v>59.666666666666671</v>
      </c>
      <c r="BM31" s="447" t="str">
        <f t="shared" si="8"/>
        <v>C1</v>
      </c>
    </row>
    <row r="32" spans="1:65" ht="16.5" thickBot="1">
      <c r="A32" s="441">
        <v>26</v>
      </c>
      <c r="B32" s="200" t="s">
        <v>41</v>
      </c>
      <c r="C32" s="451">
        <v>8</v>
      </c>
      <c r="D32" s="451">
        <v>5</v>
      </c>
      <c r="E32" s="451">
        <v>5</v>
      </c>
      <c r="F32" s="451">
        <v>68</v>
      </c>
      <c r="G32" s="451">
        <v>86</v>
      </c>
      <c r="H32" s="451" t="s">
        <v>125</v>
      </c>
      <c r="I32" s="414">
        <v>9</v>
      </c>
      <c r="J32" s="472">
        <v>4</v>
      </c>
      <c r="K32" s="472">
        <v>4</v>
      </c>
      <c r="L32" s="482">
        <v>65</v>
      </c>
      <c r="M32" s="481">
        <f t="shared" si="19"/>
        <v>82</v>
      </c>
      <c r="N32" s="444" t="str">
        <f t="shared" si="23"/>
        <v>A2</v>
      </c>
      <c r="O32" s="451">
        <v>7</v>
      </c>
      <c r="P32" s="451">
        <v>5</v>
      </c>
      <c r="Q32" s="451">
        <v>5</v>
      </c>
      <c r="R32" s="451">
        <v>49</v>
      </c>
      <c r="S32" s="451">
        <v>66</v>
      </c>
      <c r="T32" s="451" t="s">
        <v>134</v>
      </c>
      <c r="U32" s="446">
        <v>6.5</v>
      </c>
      <c r="V32" s="472">
        <v>4</v>
      </c>
      <c r="W32" s="472">
        <v>4</v>
      </c>
      <c r="X32" s="414">
        <v>38</v>
      </c>
      <c r="Y32" s="447">
        <f t="shared" si="17"/>
        <v>52.5</v>
      </c>
      <c r="Z32" s="445" t="str">
        <f t="shared" si="10"/>
        <v>C1</v>
      </c>
      <c r="AA32" s="441">
        <v>26</v>
      </c>
      <c r="AB32" s="200" t="s">
        <v>41</v>
      </c>
      <c r="AC32" s="476">
        <v>8</v>
      </c>
      <c r="AD32" s="476">
        <v>5</v>
      </c>
      <c r="AE32" s="476">
        <v>5</v>
      </c>
      <c r="AF32" s="476">
        <v>75</v>
      </c>
      <c r="AG32" s="477">
        <f t="shared" si="21"/>
        <v>93</v>
      </c>
      <c r="AH32" s="478" t="str">
        <f t="shared" si="22"/>
        <v>A1</v>
      </c>
      <c r="AI32" s="446">
        <v>8</v>
      </c>
      <c r="AJ32" s="472">
        <v>4</v>
      </c>
      <c r="AK32" s="472">
        <v>4</v>
      </c>
      <c r="AL32" s="441">
        <v>64</v>
      </c>
      <c r="AM32" s="447">
        <f t="shared" si="16"/>
        <v>80</v>
      </c>
      <c r="AN32" s="445" t="str">
        <f t="shared" si="13"/>
        <v>B1</v>
      </c>
      <c r="AO32" s="478">
        <v>9</v>
      </c>
      <c r="AP32" s="476">
        <v>5</v>
      </c>
      <c r="AQ32" s="476">
        <v>5</v>
      </c>
      <c r="AR32" s="478">
        <v>56</v>
      </c>
      <c r="AS32" s="477">
        <v>75</v>
      </c>
      <c r="AT32" s="478" t="s">
        <v>129</v>
      </c>
      <c r="AU32" s="445">
        <v>8.5</v>
      </c>
      <c r="AV32" s="472">
        <v>4</v>
      </c>
      <c r="AW32" s="472">
        <v>4</v>
      </c>
      <c r="AX32" s="445">
        <v>60</v>
      </c>
      <c r="AY32" s="447">
        <f t="shared" si="24"/>
        <v>76.5</v>
      </c>
      <c r="AZ32" s="447" t="str">
        <f t="shared" si="25"/>
        <v>B1</v>
      </c>
      <c r="BA32" s="451">
        <v>26</v>
      </c>
      <c r="BB32" s="200" t="s">
        <v>41</v>
      </c>
      <c r="BC32" s="414">
        <v>42.5</v>
      </c>
      <c r="BD32" s="441">
        <v>41.75</v>
      </c>
      <c r="BE32" s="466">
        <v>48</v>
      </c>
      <c r="BF32" s="441">
        <v>48</v>
      </c>
      <c r="BG32" s="466">
        <v>50</v>
      </c>
      <c r="BH32" s="441">
        <v>48</v>
      </c>
      <c r="BI32" s="439">
        <f t="shared" si="6"/>
        <v>362.5</v>
      </c>
      <c r="BJ32" s="440">
        <f t="shared" si="1"/>
        <v>332.75</v>
      </c>
      <c r="BK32" s="440">
        <f t="shared" si="7"/>
        <v>695.25</v>
      </c>
      <c r="BL32" s="447">
        <f t="shared" si="15"/>
        <v>77.25</v>
      </c>
      <c r="BM32" s="447" t="str">
        <f t="shared" si="8"/>
        <v>B1</v>
      </c>
    </row>
    <row r="33" spans="56:56" ht="15.75">
      <c r="BD33" s="406"/>
    </row>
  </sheetData>
  <mergeCells count="19">
    <mergeCell ref="BJ3:BM3"/>
    <mergeCell ref="C4:N4"/>
    <mergeCell ref="O4:Z4"/>
    <mergeCell ref="AC4:AG4"/>
    <mergeCell ref="AO4:AS4"/>
    <mergeCell ref="BE4:BF4"/>
    <mergeCell ref="BG4:BH4"/>
    <mergeCell ref="BI4:BJ4"/>
    <mergeCell ref="BK4:BL4"/>
    <mergeCell ref="L3:P3"/>
    <mergeCell ref="Q3:W3"/>
    <mergeCell ref="AL3:AP3"/>
    <mergeCell ref="AQ3:AW3"/>
    <mergeCell ref="BA1:BM1"/>
    <mergeCell ref="A2:Z2"/>
    <mergeCell ref="AA2:AZ2"/>
    <mergeCell ref="BA2:BM2"/>
    <mergeCell ref="A1:Z1"/>
    <mergeCell ref="AA1:AZ1"/>
  </mergeCells>
  <dataValidations count="1">
    <dataValidation allowBlank="1" showInputMessage="1" showErrorMessage="1" promptTitle="NAME" prompt="ENTER NAME IN CAPITAL LETTERS" sqref="AB9 B9 B23:B32 AB23:AB32 BB9 BB23:BB32"/>
  </dataValidations>
  <pageMargins left="0.19685039370078741" right="0.19685039370078741" top="0.15748031496062992" bottom="0.11811023622047245" header="0.11811023622047245" footer="0.11811023622047245"/>
  <pageSetup scale="8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8"/>
  <sheetViews>
    <sheetView view="pageBreakPreview" topLeftCell="A61" zoomScaleNormal="100" zoomScaleSheetLayoutView="100" workbookViewId="0">
      <selection activeCell="J1169" sqref="J1169"/>
    </sheetView>
  </sheetViews>
  <sheetFormatPr defaultRowHeight="12.75"/>
  <cols>
    <col min="1" max="1" width="18.85546875" style="165" customWidth="1"/>
    <col min="2" max="2" width="8" style="165" customWidth="1"/>
    <col min="3" max="3" width="7.42578125" style="165" customWidth="1"/>
    <col min="4" max="4" width="8.5703125" style="165" customWidth="1"/>
    <col min="5" max="5" width="7.85546875" style="165" customWidth="1"/>
    <col min="6" max="6" width="8.140625" style="165" customWidth="1"/>
    <col min="7" max="7" width="7.28515625" style="165" customWidth="1"/>
    <col min="8" max="8" width="6.5703125" style="165" customWidth="1"/>
    <col min="9" max="9" width="6.85546875" style="165" customWidth="1"/>
    <col min="10" max="10" width="6.7109375" style="165" customWidth="1"/>
    <col min="11" max="11" width="12.85546875" style="165" customWidth="1"/>
    <col min="12" max="12" width="7.7109375" style="165" customWidth="1"/>
    <col min="13" max="13" width="6.140625" style="165" customWidth="1"/>
    <col min="14" max="16384" width="9.140625" style="165"/>
  </cols>
  <sheetData>
    <row r="1" spans="1:13" ht="15.75">
      <c r="A1" s="360"/>
      <c r="B1" s="797" t="s">
        <v>434</v>
      </c>
      <c r="C1" s="797"/>
      <c r="D1" s="797"/>
      <c r="E1" s="797"/>
      <c r="F1" s="797"/>
      <c r="G1" s="797"/>
      <c r="H1" s="797"/>
      <c r="I1" s="809"/>
      <c r="J1" s="796" t="s">
        <v>435</v>
      </c>
      <c r="K1" s="797"/>
      <c r="L1" s="797"/>
      <c r="M1" s="798"/>
    </row>
    <row r="2" spans="1:13" ht="20.25">
      <c r="A2" s="799" t="s">
        <v>436</v>
      </c>
      <c r="B2" s="800"/>
      <c r="C2" s="800"/>
      <c r="D2" s="800"/>
      <c r="E2" s="800"/>
      <c r="F2" s="800"/>
      <c r="G2" s="800"/>
      <c r="H2" s="800"/>
      <c r="I2" s="800"/>
      <c r="J2" s="800"/>
      <c r="K2" s="800"/>
      <c r="L2" s="800"/>
      <c r="M2" s="801"/>
    </row>
    <row r="3" spans="1:13" ht="15" customHeight="1">
      <c r="A3" s="361"/>
      <c r="B3" s="802" t="s">
        <v>437</v>
      </c>
      <c r="C3" s="802"/>
      <c r="D3" s="802"/>
      <c r="E3" s="803"/>
      <c r="F3" s="362" t="s">
        <v>438</v>
      </c>
      <c r="G3" s="362"/>
      <c r="H3" s="804" t="s">
        <v>439</v>
      </c>
      <c r="I3" s="805"/>
      <c r="J3" s="806"/>
      <c r="K3" s="363" t="s">
        <v>440</v>
      </c>
      <c r="L3" s="364"/>
      <c r="M3" s="365"/>
    </row>
    <row r="4" spans="1:13" ht="15">
      <c r="A4" s="807" t="s">
        <v>441</v>
      </c>
      <c r="B4" s="805"/>
      <c r="C4" s="805"/>
      <c r="D4" s="805"/>
      <c r="E4" s="805"/>
      <c r="F4" s="805"/>
      <c r="G4" s="805"/>
      <c r="H4" s="805"/>
      <c r="I4" s="805"/>
      <c r="J4" s="805"/>
      <c r="K4" s="805"/>
      <c r="L4" s="805"/>
      <c r="M4" s="808"/>
    </row>
    <row r="5" spans="1:13" ht="15">
      <c r="A5" s="829" t="s">
        <v>442</v>
      </c>
      <c r="B5" s="830"/>
      <c r="C5" s="830"/>
      <c r="D5" s="830"/>
      <c r="E5" s="830"/>
      <c r="F5" s="830"/>
      <c r="G5" s="830"/>
      <c r="H5" s="830"/>
      <c r="I5" s="830"/>
      <c r="J5" s="830"/>
      <c r="K5" s="830"/>
      <c r="L5" s="830"/>
      <c r="M5" s="841"/>
    </row>
    <row r="6" spans="1:13" ht="15">
      <c r="A6" s="825" t="s">
        <v>496</v>
      </c>
      <c r="B6" s="826"/>
      <c r="C6" s="842" t="s">
        <v>13</v>
      </c>
      <c r="D6" s="843"/>
      <c r="E6" s="843"/>
      <c r="F6" s="843"/>
      <c r="G6" s="844"/>
      <c r="H6" s="810" t="s">
        <v>443</v>
      </c>
      <c r="I6" s="811"/>
      <c r="J6" s="812"/>
      <c r="K6" s="519">
        <v>1</v>
      </c>
      <c r="L6" s="519"/>
      <c r="M6" s="520"/>
    </row>
    <row r="7" spans="1:13" ht="15">
      <c r="A7" s="825" t="s">
        <v>444</v>
      </c>
      <c r="B7" s="826"/>
      <c r="C7" s="842">
        <v>1</v>
      </c>
      <c r="D7" s="843"/>
      <c r="E7" s="843"/>
      <c r="F7" s="843"/>
      <c r="G7" s="844"/>
      <c r="H7" s="813" t="s">
        <v>445</v>
      </c>
      <c r="I7" s="814"/>
      <c r="J7" s="815"/>
      <c r="K7" s="519">
        <v>1457</v>
      </c>
      <c r="L7" s="519"/>
      <c r="M7" s="520"/>
    </row>
    <row r="8" spans="1:13" ht="15">
      <c r="A8" s="825" t="s">
        <v>446</v>
      </c>
      <c r="B8" s="826"/>
      <c r="C8" s="850" t="s">
        <v>493</v>
      </c>
      <c r="D8" s="843"/>
      <c r="E8" s="843"/>
      <c r="F8" s="843"/>
      <c r="G8" s="844"/>
      <c r="H8" s="813" t="s">
        <v>447</v>
      </c>
      <c r="I8" s="814"/>
      <c r="J8" s="815"/>
      <c r="K8" s="519">
        <v>9906037151</v>
      </c>
      <c r="L8" s="519"/>
      <c r="M8" s="520"/>
    </row>
    <row r="9" spans="1:13" ht="15">
      <c r="A9" s="825" t="s">
        <v>448</v>
      </c>
      <c r="B9" s="826"/>
      <c r="C9" s="842" t="s">
        <v>87</v>
      </c>
      <c r="D9" s="843"/>
      <c r="E9" s="843"/>
      <c r="F9" s="843"/>
      <c r="G9" s="844"/>
      <c r="H9" s="816" t="s">
        <v>88</v>
      </c>
      <c r="I9" s="817"/>
      <c r="J9" s="818"/>
      <c r="K9" s="521" t="s">
        <v>89</v>
      </c>
      <c r="L9" s="522"/>
      <c r="M9" s="523"/>
    </row>
    <row r="10" spans="1:13" ht="15">
      <c r="A10" s="833" t="s">
        <v>449</v>
      </c>
      <c r="B10" s="834"/>
      <c r="C10" s="834"/>
      <c r="D10" s="834"/>
      <c r="E10" s="834"/>
      <c r="F10" s="834"/>
      <c r="G10" s="834"/>
      <c r="H10" s="834"/>
      <c r="I10" s="834"/>
      <c r="J10" s="834"/>
      <c r="K10" s="834"/>
      <c r="L10" s="834"/>
      <c r="M10" s="835"/>
    </row>
    <row r="11" spans="1:13" ht="13.5" customHeight="1">
      <c r="A11" s="853" t="s">
        <v>450</v>
      </c>
      <c r="B11" s="834" t="s">
        <v>451</v>
      </c>
      <c r="C11" s="834"/>
      <c r="D11" s="834"/>
      <c r="E11" s="834"/>
      <c r="F11" s="834"/>
      <c r="G11" s="834"/>
      <c r="H11" s="834" t="s">
        <v>452</v>
      </c>
      <c r="I11" s="834"/>
      <c r="J11" s="834"/>
      <c r="K11" s="834"/>
      <c r="L11" s="834"/>
      <c r="M11" s="835"/>
    </row>
    <row r="12" spans="1:13" ht="29.25" customHeight="1">
      <c r="A12" s="853"/>
      <c r="B12" s="366" t="s">
        <v>453</v>
      </c>
      <c r="C12" s="366" t="s">
        <v>454</v>
      </c>
      <c r="D12" s="366" t="s">
        <v>455</v>
      </c>
      <c r="E12" s="366" t="s">
        <v>456</v>
      </c>
      <c r="F12" s="366">
        <v>100</v>
      </c>
      <c r="G12" s="367" t="s">
        <v>72</v>
      </c>
      <c r="H12" s="366" t="s">
        <v>457</v>
      </c>
      <c r="I12" s="366" t="s">
        <v>454</v>
      </c>
      <c r="J12" s="366" t="s">
        <v>455</v>
      </c>
      <c r="K12" s="366" t="s">
        <v>458</v>
      </c>
      <c r="L12" s="366">
        <v>100</v>
      </c>
      <c r="M12" s="368" t="s">
        <v>72</v>
      </c>
    </row>
    <row r="13" spans="1:13" ht="24.95" customHeight="1">
      <c r="A13" s="369" t="s">
        <v>5</v>
      </c>
      <c r="B13" s="484">
        <v>9.5</v>
      </c>
      <c r="C13" s="508">
        <v>5</v>
      </c>
      <c r="D13" s="508">
        <v>5</v>
      </c>
      <c r="E13" s="484">
        <v>77</v>
      </c>
      <c r="F13" s="497">
        <v>96.5</v>
      </c>
      <c r="G13" s="485" t="s">
        <v>121</v>
      </c>
      <c r="H13" s="485">
        <v>10</v>
      </c>
      <c r="I13" s="490">
        <v>5</v>
      </c>
      <c r="J13" s="490">
        <v>5</v>
      </c>
      <c r="K13" s="497">
        <v>76</v>
      </c>
      <c r="L13" s="497">
        <f t="shared" ref="L13" si="0">SUM(H13:K13)</f>
        <v>96</v>
      </c>
      <c r="M13" s="485" t="str">
        <f>IF(L13&gt;=91,"A1",IF(L13&gt;=81,"A2",IF(L13&gt;=71,"B1",IF(L13&gt;=61,"B2",IF(L13&gt;=51,"C1",IF(L13&gt;=41,"C2",IF(L13&gt;=33,"D","E")))))))</f>
        <v>A1</v>
      </c>
    </row>
    <row r="14" spans="1:13" ht="24.95" customHeight="1">
      <c r="A14" s="369" t="s">
        <v>6</v>
      </c>
      <c r="B14" s="372">
        <v>10</v>
      </c>
      <c r="C14" s="508">
        <v>5</v>
      </c>
      <c r="D14" s="508">
        <v>5</v>
      </c>
      <c r="E14" s="485">
        <v>73</v>
      </c>
      <c r="F14" s="497">
        <v>93</v>
      </c>
      <c r="G14" s="485" t="s">
        <v>121</v>
      </c>
      <c r="H14" s="446">
        <v>8.5</v>
      </c>
      <c r="I14" s="501">
        <v>5</v>
      </c>
      <c r="J14" s="501">
        <v>4</v>
      </c>
      <c r="K14" s="501">
        <v>65</v>
      </c>
      <c r="L14" s="447">
        <f t="shared" ref="L14" si="1">SUM(H14:K14)</f>
        <v>82.5</v>
      </c>
      <c r="M14" s="445" t="str">
        <f>IF(L14&gt;=91,"A1",IF(L14&gt;=81,"A2",IF(L14&gt;=71,"B1",IF(L14&gt;=61,"B2",IF(L14&gt;=51,"C1",IF(L14&gt;=41,"C2",IF(L14&gt;=33,"D","E")))))))</f>
        <v>A2</v>
      </c>
    </row>
    <row r="15" spans="1:13" ht="24.95" customHeight="1">
      <c r="A15" s="369" t="s">
        <v>459</v>
      </c>
      <c r="B15" s="492">
        <v>10</v>
      </c>
      <c r="C15" s="509">
        <v>5</v>
      </c>
      <c r="D15" s="510">
        <v>5</v>
      </c>
      <c r="E15" s="509">
        <v>79</v>
      </c>
      <c r="F15" s="511">
        <v>89</v>
      </c>
      <c r="G15" s="494" t="str">
        <f t="shared" ref="G15" si="2">IF(F15&gt;=91,"A1",IF(F15&gt;=81,"A2",IF(F15&gt;=71,"B1",IF(F15&gt;=61,"B2",IF(F15&gt;=51,"C1",IF(F15&gt;=41,"C2",IF(F15&gt;=33,"D","E")))))))</f>
        <v>A2</v>
      </c>
      <c r="H15" s="449">
        <v>9.5</v>
      </c>
      <c r="I15" s="485">
        <v>5</v>
      </c>
      <c r="J15" s="485">
        <v>5</v>
      </c>
      <c r="K15" s="441">
        <v>72</v>
      </c>
      <c r="L15" s="491">
        <f>SUM(H15:K15)</f>
        <v>91.5</v>
      </c>
      <c r="M15" s="490" t="str">
        <f>IF(L15&gt;=91,"A1",IF(L15&gt;=81,"A2",IF(L15&gt;=71,"B1",IF(L15&gt;=61,"B2",IF(L15&gt;=51,"C1",IF(L15&gt;=41,"C2",IF(L15&gt;=33,"D","E")))))))</f>
        <v>A1</v>
      </c>
    </row>
    <row r="16" spans="1:13" ht="24.95" customHeight="1">
      <c r="A16" s="369" t="s">
        <v>8</v>
      </c>
      <c r="B16" s="494">
        <v>10</v>
      </c>
      <c r="C16" s="509">
        <v>5</v>
      </c>
      <c r="D16" s="510">
        <v>5</v>
      </c>
      <c r="E16" s="494">
        <v>78</v>
      </c>
      <c r="F16" s="493">
        <v>98</v>
      </c>
      <c r="G16" s="495" t="s">
        <v>121</v>
      </c>
      <c r="H16" s="372">
        <v>9</v>
      </c>
      <c r="I16" s="501">
        <v>5</v>
      </c>
      <c r="J16" s="501">
        <v>4</v>
      </c>
      <c r="K16" s="450">
        <v>76</v>
      </c>
      <c r="L16" s="447">
        <f t="shared" ref="L16" si="3">SUM(H16:K16)</f>
        <v>94</v>
      </c>
      <c r="M16" s="447" t="str">
        <f>IF(L16&gt;=91,"A1",IF(L16&gt;=81,"A2",IF(L16&gt;=71,"B1",IF(L16&gt;=61,"B2",IF(L16&gt;=51,"C1",IF(L16&gt;=41,"C2",IF(L16&gt;=33,"D","E")))))))</f>
        <v>A1</v>
      </c>
    </row>
    <row r="17" spans="1:13" ht="24.95" customHeight="1">
      <c r="A17" s="369" t="s">
        <v>511</v>
      </c>
      <c r="B17" s="485"/>
      <c r="C17" s="485"/>
      <c r="D17" s="485"/>
      <c r="E17" s="373"/>
      <c r="F17" s="496">
        <v>43</v>
      </c>
      <c r="G17" s="485"/>
      <c r="H17" s="485"/>
      <c r="I17" s="485"/>
      <c r="J17" s="485"/>
      <c r="K17" s="485"/>
      <c r="L17" s="485">
        <v>47.5</v>
      </c>
      <c r="M17" s="488"/>
    </row>
    <row r="18" spans="1:13" ht="24.95" customHeight="1">
      <c r="A18" s="369" t="s">
        <v>512</v>
      </c>
      <c r="B18" s="485"/>
      <c r="C18" s="485"/>
      <c r="D18" s="485"/>
      <c r="E18" s="489"/>
      <c r="F18" s="485">
        <v>49</v>
      </c>
      <c r="G18" s="485"/>
      <c r="H18" s="485"/>
      <c r="I18" s="485"/>
      <c r="J18" s="485"/>
      <c r="K18" s="489"/>
      <c r="L18" s="485">
        <v>49</v>
      </c>
      <c r="M18" s="488"/>
    </row>
    <row r="19" spans="1:13" ht="24.95" customHeight="1">
      <c r="A19" s="369" t="s">
        <v>513</v>
      </c>
      <c r="B19" s="485"/>
      <c r="C19" s="485"/>
      <c r="D19" s="485"/>
      <c r="E19" s="485"/>
      <c r="F19" s="485">
        <v>49</v>
      </c>
      <c r="G19" s="485"/>
      <c r="H19" s="485"/>
      <c r="I19" s="485"/>
      <c r="J19" s="485"/>
      <c r="K19" s="485"/>
      <c r="L19" s="485">
        <v>50</v>
      </c>
      <c r="M19" s="488"/>
    </row>
    <row r="20" spans="1:13" ht="24.95" customHeight="1">
      <c r="A20" s="364" t="s">
        <v>463</v>
      </c>
      <c r="B20" s="364"/>
      <c r="C20" s="415" t="s">
        <v>464</v>
      </c>
      <c r="D20" s="487">
        <f>(F13+F14+F15+F16+F17)</f>
        <v>419.5</v>
      </c>
      <c r="E20" s="486"/>
      <c r="F20" s="415" t="s">
        <v>465</v>
      </c>
      <c r="G20" s="486">
        <f>(D20/450)*100</f>
        <v>93.222222222222214</v>
      </c>
      <c r="H20" s="486"/>
      <c r="I20" s="376"/>
      <c r="J20" s="851" t="s">
        <v>466</v>
      </c>
      <c r="K20" s="851"/>
      <c r="L20" s="827" t="str">
        <f>IF(G20&gt;=91,"A1",IF(G20&gt;=81,"A2",IF(G20&gt;=71,"B1",IF(G20&gt;=61,"B2",IF(G20&gt;=51,"C1",IF(G20&gt;=41,"C2",IF(G20&gt;=33,"D","E")))))))</f>
        <v>A1</v>
      </c>
      <c r="M20" s="827" t="str">
        <f t="shared" ref="M20:M22" si="4">IF(K20&gt;=91,"A1",IF(K20&gt;=81,"A2",IF(K20&gt;=71,"B1",IF(K20&gt;=61,"B2",IF(K20&gt;=51,"C1",IF(K20&gt;=41,"C2",IF(K20&gt;=33,"D","E")))))))</f>
        <v>E</v>
      </c>
    </row>
    <row r="21" spans="1:13" ht="24.95" customHeight="1">
      <c r="A21" s="377" t="s">
        <v>467</v>
      </c>
      <c r="B21" s="364"/>
      <c r="C21" s="415" t="s">
        <v>468</v>
      </c>
      <c r="D21" s="487">
        <f>(L13+L14+L15+L16+L17)</f>
        <v>411.5</v>
      </c>
      <c r="E21" s="486"/>
      <c r="F21" s="415" t="s">
        <v>469</v>
      </c>
      <c r="G21" s="486">
        <f>D21/450*100</f>
        <v>91.444444444444443</v>
      </c>
      <c r="H21" s="486"/>
      <c r="I21" s="379"/>
      <c r="J21" s="851" t="s">
        <v>470</v>
      </c>
      <c r="K21" s="851"/>
      <c r="L21" s="827" t="str">
        <f>IF(G21&gt;=91,"A1",IF(G21&gt;=81,"A2",IF(G21&gt;=71,"B1",IF(G21&gt;=61,"B2",IF(G21&gt;=51,"C1",IF(G21&gt;=41,"C2",IF(G21&gt;=33,"D","E")))))))</f>
        <v>A1</v>
      </c>
      <c r="M21" s="827" t="str">
        <f t="shared" si="4"/>
        <v>E</v>
      </c>
    </row>
    <row r="22" spans="1:13" ht="24.95" customHeight="1">
      <c r="A22" s="380" t="s">
        <v>471</v>
      </c>
      <c r="B22" s="380"/>
      <c r="C22" s="380">
        <f>(D20+D21)</f>
        <v>831</v>
      </c>
      <c r="D22" s="852"/>
      <c r="E22" s="852"/>
      <c r="F22" s="380" t="s">
        <v>472</v>
      </c>
      <c r="G22" s="380"/>
      <c r="H22" s="380"/>
      <c r="I22" s="380">
        <f>(C22/900)*100</f>
        <v>92.333333333333329</v>
      </c>
      <c r="J22" s="380" t="s">
        <v>473</v>
      </c>
      <c r="K22" s="380"/>
      <c r="L22" s="852" t="str">
        <f>IF(I22&gt;=91,"A1",IF(I22&gt;=81,"A2",IF(I22&gt;=71,"B1",IF(I22&gt;=61,"B2",IF(I22&gt;=51,"C1",IF(I22&gt;=41,"C2",IF(I22&gt;=33,"D","E")))))))</f>
        <v>A1</v>
      </c>
      <c r="M22" s="852" t="str">
        <f t="shared" si="4"/>
        <v>E</v>
      </c>
    </row>
    <row r="23" spans="1:13" ht="24.95" customHeight="1">
      <c r="A23" s="822" t="s">
        <v>100</v>
      </c>
      <c r="B23" s="823"/>
      <c r="C23" s="823"/>
      <c r="D23" s="823"/>
      <c r="E23" s="823"/>
      <c r="F23" s="823"/>
      <c r="G23" s="823"/>
      <c r="H23" s="823"/>
      <c r="I23" s="823"/>
      <c r="J23" s="823"/>
      <c r="K23" s="823"/>
      <c r="L23" s="823"/>
      <c r="M23" s="824"/>
    </row>
    <row r="24" spans="1:13" ht="24.95" customHeight="1">
      <c r="A24" s="833" t="s">
        <v>101</v>
      </c>
      <c r="B24" s="834"/>
      <c r="C24" s="834"/>
      <c r="D24" s="834"/>
      <c r="E24" s="834"/>
      <c r="F24" s="834"/>
      <c r="G24" s="834"/>
      <c r="H24" s="834"/>
      <c r="I24" s="834"/>
      <c r="J24" s="834"/>
      <c r="K24" s="834"/>
      <c r="L24" s="834"/>
      <c r="M24" s="835"/>
    </row>
    <row r="25" spans="1:13" ht="24.95" customHeight="1">
      <c r="A25" s="833" t="s">
        <v>102</v>
      </c>
      <c r="B25" s="834"/>
      <c r="C25" s="834"/>
      <c r="D25" s="834"/>
      <c r="E25" s="834"/>
      <c r="F25" s="834" t="s">
        <v>103</v>
      </c>
      <c r="G25" s="834"/>
      <c r="H25" s="834"/>
      <c r="I25" s="834"/>
      <c r="J25" s="834"/>
      <c r="K25" s="834" t="s">
        <v>474</v>
      </c>
      <c r="L25" s="834"/>
      <c r="M25" s="835"/>
    </row>
    <row r="26" spans="1:13" ht="16.5" customHeight="1">
      <c r="A26" s="836" t="s">
        <v>104</v>
      </c>
      <c r="B26" s="837"/>
      <c r="C26" s="837"/>
      <c r="D26" s="837"/>
      <c r="E26" s="837"/>
      <c r="F26" s="838" t="s">
        <v>105</v>
      </c>
      <c r="G26" s="839"/>
      <c r="H26" s="839"/>
      <c r="I26" s="839"/>
      <c r="J26" s="839"/>
      <c r="K26" s="838" t="s">
        <v>105</v>
      </c>
      <c r="L26" s="839"/>
      <c r="M26" s="840"/>
    </row>
    <row r="27" spans="1:13" ht="16.5" customHeight="1">
      <c r="A27" s="833" t="s">
        <v>106</v>
      </c>
      <c r="B27" s="834"/>
      <c r="C27" s="834"/>
      <c r="D27" s="834"/>
      <c r="E27" s="834"/>
      <c r="F27" s="834"/>
      <c r="G27" s="834"/>
      <c r="H27" s="834"/>
      <c r="I27" s="834"/>
      <c r="J27" s="834"/>
      <c r="K27" s="834"/>
      <c r="L27" s="834"/>
      <c r="M27" s="835"/>
    </row>
    <row r="28" spans="1:13" ht="16.5" customHeight="1">
      <c r="A28" s="833" t="s">
        <v>102</v>
      </c>
      <c r="B28" s="834"/>
      <c r="C28" s="834"/>
      <c r="D28" s="834"/>
      <c r="E28" s="834"/>
      <c r="F28" s="834" t="s">
        <v>103</v>
      </c>
      <c r="G28" s="834"/>
      <c r="H28" s="834"/>
      <c r="I28" s="834"/>
      <c r="J28" s="834"/>
      <c r="K28" s="834" t="s">
        <v>474</v>
      </c>
      <c r="L28" s="834"/>
      <c r="M28" s="835"/>
    </row>
    <row r="29" spans="1:13" ht="16.5" customHeight="1">
      <c r="A29" s="825" t="s">
        <v>107</v>
      </c>
      <c r="B29" s="826"/>
      <c r="C29" s="826"/>
      <c r="D29" s="826"/>
      <c r="E29" s="826"/>
      <c r="F29" s="834" t="s">
        <v>105</v>
      </c>
      <c r="G29" s="834"/>
      <c r="H29" s="834"/>
      <c r="I29" s="834"/>
      <c r="J29" s="834"/>
      <c r="K29" s="834" t="s">
        <v>105</v>
      </c>
      <c r="L29" s="834"/>
      <c r="M29" s="835"/>
    </row>
    <row r="30" spans="1:13" ht="16.5" customHeight="1">
      <c r="A30" s="825" t="s">
        <v>109</v>
      </c>
      <c r="B30" s="826"/>
      <c r="C30" s="826"/>
      <c r="D30" s="826"/>
      <c r="E30" s="826"/>
      <c r="F30" s="827" t="s">
        <v>105</v>
      </c>
      <c r="G30" s="827"/>
      <c r="H30" s="827"/>
      <c r="I30" s="827"/>
      <c r="J30" s="827"/>
      <c r="K30" s="827" t="s">
        <v>108</v>
      </c>
      <c r="L30" s="827"/>
      <c r="M30" s="828"/>
    </row>
    <row r="31" spans="1:13" ht="16.5" customHeight="1">
      <c r="A31" s="829" t="s">
        <v>110</v>
      </c>
      <c r="B31" s="830"/>
      <c r="C31" s="830"/>
      <c r="D31" s="830"/>
      <c r="E31" s="831"/>
      <c r="F31" s="819" t="s">
        <v>105</v>
      </c>
      <c r="G31" s="820"/>
      <c r="H31" s="820"/>
      <c r="I31" s="820"/>
      <c r="J31" s="832"/>
      <c r="K31" s="819" t="s">
        <v>105</v>
      </c>
      <c r="L31" s="820"/>
      <c r="M31" s="821"/>
    </row>
    <row r="32" spans="1:13" ht="16.5" customHeight="1">
      <c r="A32" s="829" t="s">
        <v>111</v>
      </c>
      <c r="B32" s="830"/>
      <c r="C32" s="830"/>
      <c r="D32" s="830"/>
      <c r="E32" s="831"/>
      <c r="F32" s="819" t="s">
        <v>105</v>
      </c>
      <c r="G32" s="820"/>
      <c r="H32" s="820"/>
      <c r="I32" s="820"/>
      <c r="J32" s="832"/>
      <c r="K32" s="819" t="s">
        <v>105</v>
      </c>
      <c r="L32" s="820"/>
      <c r="M32" s="821"/>
    </row>
    <row r="33" spans="1:13" ht="16.5" customHeight="1">
      <c r="A33" s="833" t="s">
        <v>112</v>
      </c>
      <c r="B33" s="834"/>
      <c r="C33" s="834"/>
      <c r="D33" s="834"/>
      <c r="E33" s="834"/>
      <c r="F33" s="834"/>
      <c r="G33" s="834"/>
      <c r="H33" s="834"/>
      <c r="I33" s="834"/>
      <c r="J33" s="834"/>
      <c r="K33" s="834"/>
      <c r="L33" s="834"/>
      <c r="M33" s="835"/>
    </row>
    <row r="34" spans="1:13" ht="16.5" customHeight="1">
      <c r="A34" s="833" t="s">
        <v>102</v>
      </c>
      <c r="B34" s="834"/>
      <c r="C34" s="834"/>
      <c r="D34" s="834"/>
      <c r="E34" s="834"/>
      <c r="F34" s="834" t="s">
        <v>103</v>
      </c>
      <c r="G34" s="834"/>
      <c r="H34" s="834"/>
      <c r="I34" s="834"/>
      <c r="J34" s="834"/>
      <c r="K34" s="834" t="s">
        <v>474</v>
      </c>
      <c r="L34" s="834"/>
      <c r="M34" s="835"/>
    </row>
    <row r="35" spans="1:13" ht="16.5" customHeight="1">
      <c r="A35" s="836" t="s">
        <v>113</v>
      </c>
      <c r="B35" s="837"/>
      <c r="C35" s="837"/>
      <c r="D35" s="837"/>
      <c r="E35" s="837"/>
      <c r="F35" s="837"/>
      <c r="G35" s="827" t="s">
        <v>501</v>
      </c>
      <c r="H35" s="827"/>
      <c r="I35" s="827"/>
      <c r="J35" s="827"/>
      <c r="K35" s="827"/>
      <c r="L35" s="827"/>
      <c r="M35" s="828"/>
    </row>
    <row r="36" spans="1:13" ht="16.5" customHeight="1">
      <c r="A36" s="506" t="s">
        <v>475</v>
      </c>
      <c r="B36" s="819" t="s">
        <v>409</v>
      </c>
      <c r="C36" s="820"/>
      <c r="D36" s="820"/>
      <c r="E36" s="820"/>
      <c r="F36" s="820"/>
      <c r="G36" s="820"/>
      <c r="H36" s="820"/>
      <c r="I36" s="820"/>
      <c r="J36" s="820"/>
      <c r="K36" s="820"/>
      <c r="L36" s="820"/>
      <c r="M36" s="821"/>
    </row>
    <row r="37" spans="1:13" ht="16.5" customHeight="1">
      <c r="A37" s="506" t="s">
        <v>115</v>
      </c>
      <c r="B37" s="819" t="s">
        <v>502</v>
      </c>
      <c r="C37" s="820"/>
      <c r="D37" s="820"/>
      <c r="E37" s="820"/>
      <c r="F37" s="820"/>
      <c r="G37" s="820"/>
      <c r="H37" s="820"/>
      <c r="I37" s="820"/>
      <c r="J37" s="820"/>
      <c r="K37" s="820"/>
      <c r="L37" s="820"/>
      <c r="M37" s="821"/>
    </row>
    <row r="38" spans="1:13" ht="16.5" customHeight="1">
      <c r="A38" s="857" t="s">
        <v>503</v>
      </c>
      <c r="B38" s="811"/>
      <c r="C38" s="812"/>
      <c r="D38" s="839"/>
      <c r="E38" s="839"/>
      <c r="F38" s="839"/>
      <c r="G38" s="839"/>
      <c r="H38" s="839"/>
      <c r="I38" s="839"/>
      <c r="J38" s="834" t="s">
        <v>477</v>
      </c>
      <c r="K38" s="834"/>
      <c r="L38" s="834"/>
      <c r="M38" s="835"/>
    </row>
    <row r="39" spans="1:13" ht="16.5" customHeight="1">
      <c r="A39" s="858"/>
      <c r="B39" s="814"/>
      <c r="C39" s="815"/>
      <c r="D39" s="839"/>
      <c r="E39" s="839"/>
      <c r="F39" s="839"/>
      <c r="G39" s="839"/>
      <c r="H39" s="839"/>
      <c r="I39" s="839"/>
      <c r="J39" s="834"/>
      <c r="K39" s="834"/>
      <c r="L39" s="834"/>
      <c r="M39" s="835"/>
    </row>
    <row r="40" spans="1:13" ht="16.5" customHeight="1">
      <c r="A40" s="858"/>
      <c r="B40" s="814"/>
      <c r="C40" s="815"/>
      <c r="D40" s="839"/>
      <c r="E40" s="839"/>
      <c r="F40" s="839"/>
      <c r="G40" s="839"/>
      <c r="H40" s="839"/>
      <c r="I40" s="839"/>
      <c r="J40" s="834"/>
      <c r="K40" s="834"/>
      <c r="L40" s="834"/>
      <c r="M40" s="835"/>
    </row>
    <row r="41" spans="1:13" ht="16.5" customHeight="1">
      <c r="A41" s="816"/>
      <c r="B41" s="817"/>
      <c r="C41" s="818"/>
      <c r="D41" s="839"/>
      <c r="E41" s="839"/>
      <c r="F41" s="839"/>
      <c r="G41" s="839"/>
      <c r="H41" s="839"/>
      <c r="I41" s="839"/>
      <c r="J41" s="834"/>
      <c r="K41" s="834"/>
      <c r="L41" s="834"/>
      <c r="M41" s="835"/>
    </row>
    <row r="42" spans="1:13" ht="16.5" customHeight="1">
      <c r="A42" s="845" t="s">
        <v>116</v>
      </c>
      <c r="B42" s="846"/>
      <c r="C42" s="846"/>
      <c r="D42" s="846"/>
      <c r="E42" s="846"/>
      <c r="F42" s="846"/>
      <c r="G42" s="846"/>
      <c r="H42" s="847" t="s">
        <v>117</v>
      </c>
      <c r="I42" s="848"/>
      <c r="J42" s="848"/>
      <c r="K42" s="848"/>
      <c r="L42" s="848"/>
      <c r="M42" s="849"/>
    </row>
    <row r="43" spans="1:13" ht="16.5" customHeight="1">
      <c r="A43" s="381" t="s">
        <v>118</v>
      </c>
      <c r="B43" s="846" t="s">
        <v>12</v>
      </c>
      <c r="C43" s="846"/>
      <c r="D43" s="382" t="s">
        <v>118</v>
      </c>
      <c r="E43" s="383"/>
      <c r="F43" s="846" t="s">
        <v>12</v>
      </c>
      <c r="G43" s="846"/>
      <c r="H43" s="384"/>
      <c r="I43" s="384"/>
      <c r="J43" s="385" t="s">
        <v>119</v>
      </c>
      <c r="K43" s="384"/>
      <c r="L43" s="386" t="s">
        <v>12</v>
      </c>
      <c r="M43" s="387"/>
    </row>
    <row r="44" spans="1:13" ht="16.5" customHeight="1">
      <c r="A44" s="388" t="s">
        <v>120</v>
      </c>
      <c r="B44" s="854" t="s">
        <v>121</v>
      </c>
      <c r="C44" s="854"/>
      <c r="D44" s="854" t="s">
        <v>122</v>
      </c>
      <c r="E44" s="854"/>
      <c r="F44" s="854" t="s">
        <v>123</v>
      </c>
      <c r="G44" s="854"/>
      <c r="H44" s="384"/>
      <c r="I44" s="384"/>
      <c r="J44" s="855">
        <v>3</v>
      </c>
      <c r="K44" s="856"/>
      <c r="L44" s="383" t="s">
        <v>105</v>
      </c>
      <c r="M44" s="387"/>
    </row>
    <row r="45" spans="1:13" ht="16.5" customHeight="1">
      <c r="A45" s="388" t="s">
        <v>124</v>
      </c>
      <c r="B45" s="854" t="s">
        <v>125</v>
      </c>
      <c r="C45" s="854"/>
      <c r="D45" s="854" t="s">
        <v>126</v>
      </c>
      <c r="E45" s="854"/>
      <c r="F45" s="854" t="s">
        <v>127</v>
      </c>
      <c r="G45" s="854"/>
      <c r="H45" s="384"/>
      <c r="I45" s="384"/>
      <c r="J45" s="855">
        <v>2</v>
      </c>
      <c r="K45" s="856"/>
      <c r="L45" s="383" t="s">
        <v>108</v>
      </c>
      <c r="M45" s="387"/>
    </row>
    <row r="46" spans="1:13" ht="16.5" customHeight="1">
      <c r="A46" s="388" t="s">
        <v>128</v>
      </c>
      <c r="B46" s="854" t="s">
        <v>129</v>
      </c>
      <c r="C46" s="854"/>
      <c r="D46" s="854" t="s">
        <v>130</v>
      </c>
      <c r="E46" s="854"/>
      <c r="F46" s="854" t="s">
        <v>131</v>
      </c>
      <c r="G46" s="854"/>
      <c r="H46" s="384"/>
      <c r="I46" s="384"/>
      <c r="J46" s="855">
        <v>1</v>
      </c>
      <c r="K46" s="856"/>
      <c r="L46" s="383" t="s">
        <v>132</v>
      </c>
      <c r="M46" s="387"/>
    </row>
    <row r="47" spans="1:13" ht="16.5" customHeight="1" thickBot="1">
      <c r="A47" s="389" t="s">
        <v>133</v>
      </c>
      <c r="B47" s="859" t="s">
        <v>134</v>
      </c>
      <c r="C47" s="859"/>
      <c r="D47" s="860" t="s">
        <v>135</v>
      </c>
      <c r="E47" s="860"/>
      <c r="F47" s="860" t="s">
        <v>136</v>
      </c>
      <c r="G47" s="860"/>
      <c r="H47" s="390"/>
      <c r="I47" s="390"/>
      <c r="J47" s="390"/>
      <c r="K47" s="390"/>
      <c r="L47" s="390"/>
      <c r="M47" s="391"/>
    </row>
    <row r="48" spans="1:13" ht="13.5" thickBot="1"/>
    <row r="49" spans="1:13" ht="15.75">
      <c r="A49" s="360"/>
      <c r="B49" s="797" t="s">
        <v>434</v>
      </c>
      <c r="C49" s="797"/>
      <c r="D49" s="797"/>
      <c r="E49" s="797"/>
      <c r="F49" s="797"/>
      <c r="G49" s="797"/>
      <c r="H49" s="797"/>
      <c r="I49" s="809"/>
      <c r="J49" s="796" t="s">
        <v>435</v>
      </c>
      <c r="K49" s="797"/>
      <c r="L49" s="797"/>
      <c r="M49" s="798"/>
    </row>
    <row r="50" spans="1:13" ht="20.25">
      <c r="A50" s="799" t="s">
        <v>436</v>
      </c>
      <c r="B50" s="800"/>
      <c r="C50" s="800"/>
      <c r="D50" s="800"/>
      <c r="E50" s="800"/>
      <c r="F50" s="800"/>
      <c r="G50" s="800"/>
      <c r="H50" s="800"/>
      <c r="I50" s="800"/>
      <c r="J50" s="800"/>
      <c r="K50" s="800"/>
      <c r="L50" s="800"/>
      <c r="M50" s="801"/>
    </row>
    <row r="51" spans="1:13" ht="20.25">
      <c r="A51" s="361"/>
      <c r="B51" s="802" t="s">
        <v>437</v>
      </c>
      <c r="C51" s="802"/>
      <c r="D51" s="802"/>
      <c r="E51" s="803"/>
      <c r="F51" s="362" t="s">
        <v>438</v>
      </c>
      <c r="G51" s="362"/>
      <c r="H51" s="804" t="s">
        <v>439</v>
      </c>
      <c r="I51" s="805"/>
      <c r="J51" s="806"/>
      <c r="K51" s="363" t="s">
        <v>440</v>
      </c>
      <c r="L51" s="401"/>
      <c r="M51" s="365"/>
    </row>
    <row r="52" spans="1:13" ht="15">
      <c r="A52" s="807" t="s">
        <v>441</v>
      </c>
      <c r="B52" s="805"/>
      <c r="C52" s="805"/>
      <c r="D52" s="805"/>
      <c r="E52" s="805"/>
      <c r="F52" s="805"/>
      <c r="G52" s="805"/>
      <c r="H52" s="805"/>
      <c r="I52" s="805"/>
      <c r="J52" s="805"/>
      <c r="K52" s="805"/>
      <c r="L52" s="805"/>
      <c r="M52" s="808"/>
    </row>
    <row r="53" spans="1:13" ht="15">
      <c r="A53" s="829" t="s">
        <v>442</v>
      </c>
      <c r="B53" s="830"/>
      <c r="C53" s="830"/>
      <c r="D53" s="830"/>
      <c r="E53" s="830"/>
      <c r="F53" s="830"/>
      <c r="G53" s="830"/>
      <c r="H53" s="830"/>
      <c r="I53" s="830"/>
      <c r="J53" s="830"/>
      <c r="K53" s="830"/>
      <c r="L53" s="830"/>
      <c r="M53" s="841"/>
    </row>
    <row r="54" spans="1:13" ht="15">
      <c r="A54" s="825" t="s">
        <v>496</v>
      </c>
      <c r="B54" s="826"/>
      <c r="C54" s="819" t="s">
        <v>506</v>
      </c>
      <c r="D54" s="820"/>
      <c r="E54" s="820"/>
      <c r="F54" s="820"/>
      <c r="G54" s="832"/>
      <c r="H54" s="810" t="s">
        <v>443</v>
      </c>
      <c r="I54" s="811"/>
      <c r="J54" s="812"/>
      <c r="K54" s="819">
        <v>2</v>
      </c>
      <c r="L54" s="820"/>
      <c r="M54" s="821"/>
    </row>
    <row r="55" spans="1:13" ht="15">
      <c r="A55" s="825" t="s">
        <v>444</v>
      </c>
      <c r="B55" s="826"/>
      <c r="C55" s="819">
        <v>1</v>
      </c>
      <c r="D55" s="820"/>
      <c r="E55" s="820"/>
      <c r="F55" s="820"/>
      <c r="G55" s="832"/>
      <c r="H55" s="813" t="s">
        <v>445</v>
      </c>
      <c r="I55" s="814"/>
      <c r="J55" s="815"/>
      <c r="K55" s="819">
        <v>1534</v>
      </c>
      <c r="L55" s="820"/>
      <c r="M55" s="821"/>
    </row>
    <row r="56" spans="1:13" ht="15">
      <c r="A56" s="825" t="s">
        <v>446</v>
      </c>
      <c r="B56" s="826"/>
      <c r="C56" s="867">
        <v>42412</v>
      </c>
      <c r="D56" s="820"/>
      <c r="E56" s="820"/>
      <c r="F56" s="820"/>
      <c r="G56" s="832"/>
      <c r="H56" s="813" t="s">
        <v>447</v>
      </c>
      <c r="I56" s="814"/>
      <c r="J56" s="815"/>
      <c r="K56" s="819">
        <v>9419130156</v>
      </c>
      <c r="L56" s="820"/>
      <c r="M56" s="821"/>
    </row>
    <row r="57" spans="1:13" ht="15">
      <c r="A57" s="825" t="s">
        <v>448</v>
      </c>
      <c r="B57" s="826"/>
      <c r="C57" s="819" t="s">
        <v>505</v>
      </c>
      <c r="D57" s="820"/>
      <c r="E57" s="820"/>
      <c r="F57" s="820"/>
      <c r="G57" s="832"/>
      <c r="H57" s="816" t="s">
        <v>88</v>
      </c>
      <c r="I57" s="817"/>
      <c r="J57" s="818"/>
      <c r="K57" s="819" t="s">
        <v>504</v>
      </c>
      <c r="L57" s="820"/>
      <c r="M57" s="821"/>
    </row>
    <row r="58" spans="1:13" ht="15">
      <c r="A58" s="833" t="s">
        <v>449</v>
      </c>
      <c r="B58" s="834"/>
      <c r="C58" s="834"/>
      <c r="D58" s="834"/>
      <c r="E58" s="834"/>
      <c r="F58" s="834"/>
      <c r="G58" s="834"/>
      <c r="H58" s="834"/>
      <c r="I58" s="834"/>
      <c r="J58" s="834"/>
      <c r="K58" s="834"/>
      <c r="L58" s="834"/>
      <c r="M58" s="835"/>
    </row>
    <row r="59" spans="1:13" ht="15">
      <c r="A59" s="853" t="s">
        <v>450</v>
      </c>
      <c r="B59" s="834" t="s">
        <v>451</v>
      </c>
      <c r="C59" s="834"/>
      <c r="D59" s="834"/>
      <c r="E59" s="834"/>
      <c r="F59" s="834"/>
      <c r="G59" s="834"/>
      <c r="H59" s="834" t="s">
        <v>452</v>
      </c>
      <c r="I59" s="834"/>
      <c r="J59" s="834"/>
      <c r="K59" s="834"/>
      <c r="L59" s="834"/>
      <c r="M59" s="835"/>
    </row>
    <row r="60" spans="1:13" ht="30">
      <c r="A60" s="853"/>
      <c r="B60" s="366" t="s">
        <v>453</v>
      </c>
      <c r="C60" s="366" t="s">
        <v>454</v>
      </c>
      <c r="D60" s="366" t="s">
        <v>455</v>
      </c>
      <c r="E60" s="366" t="s">
        <v>456</v>
      </c>
      <c r="F60" s="366">
        <v>100</v>
      </c>
      <c r="G60" s="367" t="s">
        <v>72</v>
      </c>
      <c r="H60" s="366" t="s">
        <v>457</v>
      </c>
      <c r="I60" s="366" t="s">
        <v>454</v>
      </c>
      <c r="J60" s="366" t="s">
        <v>455</v>
      </c>
      <c r="K60" s="366" t="s">
        <v>458</v>
      </c>
      <c r="L60" s="366">
        <v>100</v>
      </c>
      <c r="M60" s="368" t="s">
        <v>72</v>
      </c>
    </row>
    <row r="61" spans="1:13" ht="15">
      <c r="A61" s="400" t="s">
        <v>5</v>
      </c>
      <c r="B61" s="370">
        <v>10</v>
      </c>
      <c r="C61" s="514">
        <v>5</v>
      </c>
      <c r="D61" s="514">
        <v>5</v>
      </c>
      <c r="E61" s="370">
        <v>78</v>
      </c>
      <c r="F61" s="443">
        <v>98</v>
      </c>
      <c r="G61" s="507" t="s">
        <v>121</v>
      </c>
      <c r="H61" s="414">
        <v>10</v>
      </c>
      <c r="I61" s="414">
        <v>5</v>
      </c>
      <c r="J61" s="414">
        <v>5</v>
      </c>
      <c r="K61" s="517">
        <v>79</v>
      </c>
      <c r="L61" s="481">
        <f t="shared" ref="L61" si="5">SUM(H61:K61)</f>
        <v>99</v>
      </c>
      <c r="M61" s="507" t="str">
        <f t="shared" ref="M61:M64" si="6">IF(L61&gt;=91,"A1",IF(L61&gt;=81,"A2",IF(L61&gt;=71,"B1",IF(L61&gt;=61,"B2",IF(L61&gt;=51,"C1",IF(L61&gt;=41,"C2",IF(L61&gt;=33,"D","E")))))))</f>
        <v>A1</v>
      </c>
    </row>
    <row r="62" spans="1:13" ht="15">
      <c r="A62" s="400" t="s">
        <v>6</v>
      </c>
      <c r="B62" s="371">
        <v>10</v>
      </c>
      <c r="C62" s="514">
        <v>5</v>
      </c>
      <c r="D62" s="514">
        <v>5</v>
      </c>
      <c r="E62" s="414">
        <v>80</v>
      </c>
      <c r="F62" s="443">
        <v>100</v>
      </c>
      <c r="G62" s="507" t="s">
        <v>121</v>
      </c>
      <c r="H62" s="446">
        <v>10</v>
      </c>
      <c r="I62" s="414">
        <v>5</v>
      </c>
      <c r="J62" s="414">
        <v>5</v>
      </c>
      <c r="K62" s="414">
        <v>79</v>
      </c>
      <c r="L62" s="447">
        <f t="shared" ref="L62" si="7">SUM(H62:K62)</f>
        <v>99</v>
      </c>
      <c r="M62" s="445" t="str">
        <f t="shared" si="6"/>
        <v>A1</v>
      </c>
    </row>
    <row r="63" spans="1:13" ht="15.75">
      <c r="A63" s="400" t="s">
        <v>459</v>
      </c>
      <c r="B63" s="448">
        <v>10</v>
      </c>
      <c r="C63" s="515">
        <v>5</v>
      </c>
      <c r="D63" s="516">
        <v>5</v>
      </c>
      <c r="E63" s="515">
        <v>80</v>
      </c>
      <c r="F63" s="435">
        <f t="shared" ref="F63" si="8">B63+C63+D63+E63</f>
        <v>100</v>
      </c>
      <c r="G63" s="432" t="str">
        <f t="shared" ref="G63" si="9">IF(F63&gt;=91,"A1",IF(F63&gt;=81,"A2",IF(F63&gt;=71,"B1",IF(F63&gt;=61,"B2",IF(F63&gt;=51,"C1",IF(F63&gt;=41,"C2",IF(F63&gt;=33,"D","E")))))))</f>
        <v>A1</v>
      </c>
      <c r="H63" s="446">
        <v>9.75</v>
      </c>
      <c r="I63" s="414">
        <v>5</v>
      </c>
      <c r="J63" s="414">
        <v>5</v>
      </c>
      <c r="K63" s="441">
        <v>80</v>
      </c>
      <c r="L63" s="447">
        <f t="shared" ref="L63" si="10">SUM(H63:K63)</f>
        <v>99.75</v>
      </c>
      <c r="M63" s="445" t="str">
        <f t="shared" si="6"/>
        <v>A1</v>
      </c>
    </row>
    <row r="64" spans="1:13" ht="15.75">
      <c r="A64" s="505" t="s">
        <v>8</v>
      </c>
      <c r="B64" s="432">
        <v>10</v>
      </c>
      <c r="C64" s="499">
        <v>5</v>
      </c>
      <c r="D64" s="499">
        <v>5</v>
      </c>
      <c r="E64" s="432">
        <v>79</v>
      </c>
      <c r="F64" s="435">
        <v>99</v>
      </c>
      <c r="G64" s="436" t="s">
        <v>121</v>
      </c>
      <c r="H64" s="372">
        <v>10</v>
      </c>
      <c r="I64" s="414">
        <v>5</v>
      </c>
      <c r="J64" s="414">
        <v>5</v>
      </c>
      <c r="K64" s="414">
        <v>79</v>
      </c>
      <c r="L64" s="447">
        <f t="shared" ref="L64" si="11">SUM(H64:K64)</f>
        <v>99</v>
      </c>
      <c r="M64" s="447" t="str">
        <f t="shared" si="6"/>
        <v>A1</v>
      </c>
    </row>
    <row r="65" spans="1:13" ht="15.75">
      <c r="A65" s="400" t="s">
        <v>498</v>
      </c>
      <c r="B65" s="485"/>
      <c r="C65" s="485"/>
      <c r="D65" s="485"/>
      <c r="E65" s="373"/>
      <c r="F65" s="496">
        <v>50</v>
      </c>
      <c r="G65" s="485"/>
      <c r="H65" s="485"/>
      <c r="I65" s="485"/>
      <c r="J65" s="485"/>
      <c r="K65" s="485"/>
      <c r="L65" s="485">
        <v>48.75</v>
      </c>
      <c r="M65" s="488"/>
    </row>
    <row r="66" spans="1:13" ht="15.75">
      <c r="A66" s="400" t="s">
        <v>499</v>
      </c>
      <c r="B66" s="485"/>
      <c r="C66" s="485"/>
      <c r="D66" s="485"/>
      <c r="E66" s="489"/>
      <c r="F66" s="485">
        <v>50</v>
      </c>
      <c r="G66" s="485"/>
      <c r="H66" s="485"/>
      <c r="I66" s="485"/>
      <c r="J66" s="485"/>
      <c r="K66" s="489"/>
      <c r="L66" s="485">
        <v>50</v>
      </c>
      <c r="M66" s="488"/>
    </row>
    <row r="67" spans="1:13" ht="15.75">
      <c r="A67" s="400" t="s">
        <v>462</v>
      </c>
      <c r="B67" s="485">
        <v>50</v>
      </c>
      <c r="C67" s="485"/>
      <c r="D67" s="485"/>
      <c r="E67" s="485"/>
      <c r="F67" s="485">
        <v>50</v>
      </c>
      <c r="G67" s="485"/>
      <c r="H67" s="485"/>
      <c r="I67" s="485"/>
      <c r="J67" s="485"/>
      <c r="K67" s="485"/>
      <c r="L67" s="485">
        <v>50</v>
      </c>
      <c r="M67" s="488"/>
    </row>
    <row r="68" spans="1:13" ht="45.75">
      <c r="A68" s="413" t="s">
        <v>463</v>
      </c>
      <c r="B68" s="490"/>
      <c r="C68" s="500" t="s">
        <v>464</v>
      </c>
      <c r="D68" s="490">
        <f>(F61+F62+F63+F64+F65)</f>
        <v>447</v>
      </c>
      <c r="E68" s="490"/>
      <c r="F68" s="500" t="s">
        <v>465</v>
      </c>
      <c r="G68" s="490">
        <f>(D68/450)*100</f>
        <v>99.333333333333329</v>
      </c>
      <c r="H68" s="490"/>
      <c r="I68" s="490"/>
      <c r="J68" s="861" t="s">
        <v>466</v>
      </c>
      <c r="K68" s="862"/>
      <c r="L68" s="863" t="str">
        <f>IF(G68&gt;=91,"A1",IF(G68&gt;=81,"A2",IF(G68&gt;=71,"B1",IF(G68&gt;=61,"B2",IF(G68&gt;=51,"C1",IF(G68&gt;=41,"C2",IF(G68&gt;=33,"D","E")))))))</f>
        <v>A1</v>
      </c>
      <c r="M68" s="864" t="str">
        <f t="shared" ref="M68:M70" si="12">IF(K68&gt;=91,"A1",IF(K68&gt;=81,"A2",IF(K68&gt;=71,"B1",IF(K68&gt;=61,"B2",IF(K68&gt;=51,"C1",IF(K68&gt;=41,"C2",IF(K68&gt;=33,"D","E")))))))</f>
        <v>E</v>
      </c>
    </row>
    <row r="69" spans="1:13" ht="45.75">
      <c r="A69" s="377" t="s">
        <v>467</v>
      </c>
      <c r="B69" s="490"/>
      <c r="C69" s="500" t="s">
        <v>468</v>
      </c>
      <c r="D69" s="490">
        <f>(L61+L62+L63+L64+L65)</f>
        <v>445.5</v>
      </c>
      <c r="E69" s="490"/>
      <c r="F69" s="500" t="s">
        <v>469</v>
      </c>
      <c r="G69" s="490">
        <f>D69/450*100</f>
        <v>99</v>
      </c>
      <c r="H69" s="490"/>
      <c r="I69" s="490"/>
      <c r="J69" s="861" t="s">
        <v>470</v>
      </c>
      <c r="K69" s="862"/>
      <c r="L69" s="863" t="str">
        <f>IF(G69&gt;=91,"A1",IF(G69&gt;=81,"A2",IF(G69&gt;=71,"B1",IF(G69&gt;=61,"B2",IF(G69&gt;=51,"C1",IF(G69&gt;=41,"C2",IF(G69&gt;=33,"D","E")))))))</f>
        <v>A1</v>
      </c>
      <c r="M69" s="864" t="str">
        <f t="shared" si="12"/>
        <v>E</v>
      </c>
    </row>
    <row r="70" spans="1:13" ht="15">
      <c r="A70" s="416" t="s">
        <v>471</v>
      </c>
      <c r="B70" s="416"/>
      <c r="C70" s="416">
        <f>(D68+D69)</f>
        <v>892.5</v>
      </c>
      <c r="D70" s="865"/>
      <c r="E70" s="866"/>
      <c r="F70" s="416" t="s">
        <v>472</v>
      </c>
      <c r="G70" s="416"/>
      <c r="H70" s="416"/>
      <c r="I70" s="512">
        <f>(C70/900)*100</f>
        <v>99.166666666666671</v>
      </c>
      <c r="J70" s="416" t="s">
        <v>473</v>
      </c>
      <c r="K70" s="416"/>
      <c r="L70" s="865" t="str">
        <f>IF(I70&gt;=91,"A1",IF(I70&gt;=81,"A2",IF(I70&gt;=71,"B1",IF(I70&gt;=61,"B2",IF(I70&gt;=51,"C1",IF(I70&gt;=41,"C2",IF(I70&gt;=33,"D","E")))))))</f>
        <v>A1</v>
      </c>
      <c r="M70" s="866" t="str">
        <f t="shared" si="12"/>
        <v>E</v>
      </c>
    </row>
    <row r="71" spans="1:13">
      <c r="A71" s="822" t="s">
        <v>100</v>
      </c>
      <c r="B71" s="823"/>
      <c r="C71" s="823"/>
      <c r="D71" s="823"/>
      <c r="E71" s="823"/>
      <c r="F71" s="823"/>
      <c r="G71" s="823"/>
      <c r="H71" s="823"/>
      <c r="I71" s="823"/>
      <c r="J71" s="823"/>
      <c r="K71" s="823"/>
      <c r="L71" s="823"/>
      <c r="M71" s="824"/>
    </row>
    <row r="72" spans="1:13" ht="15">
      <c r="A72" s="833" t="s">
        <v>101</v>
      </c>
      <c r="B72" s="834"/>
      <c r="C72" s="834"/>
      <c r="D72" s="834"/>
      <c r="E72" s="834"/>
      <c r="F72" s="834"/>
      <c r="G72" s="834"/>
      <c r="H72" s="834"/>
      <c r="I72" s="834"/>
      <c r="J72" s="834"/>
      <c r="K72" s="834"/>
      <c r="L72" s="834"/>
      <c r="M72" s="835"/>
    </row>
    <row r="73" spans="1:13" ht="15">
      <c r="A73" s="833" t="s">
        <v>102</v>
      </c>
      <c r="B73" s="834"/>
      <c r="C73" s="834"/>
      <c r="D73" s="834"/>
      <c r="E73" s="834"/>
      <c r="F73" s="834" t="s">
        <v>103</v>
      </c>
      <c r="G73" s="834"/>
      <c r="H73" s="834"/>
      <c r="I73" s="834"/>
      <c r="J73" s="834"/>
      <c r="K73" s="834" t="s">
        <v>474</v>
      </c>
      <c r="L73" s="834"/>
      <c r="M73" s="835"/>
    </row>
    <row r="74" spans="1:13" ht="15">
      <c r="A74" s="836" t="s">
        <v>104</v>
      </c>
      <c r="B74" s="837"/>
      <c r="C74" s="837"/>
      <c r="D74" s="837"/>
      <c r="E74" s="837"/>
      <c r="F74" s="838" t="s">
        <v>105</v>
      </c>
      <c r="G74" s="839"/>
      <c r="H74" s="839"/>
      <c r="I74" s="839"/>
      <c r="J74" s="839"/>
      <c r="K74" s="838" t="s">
        <v>105</v>
      </c>
      <c r="L74" s="839"/>
      <c r="M74" s="840"/>
    </row>
    <row r="75" spans="1:13" ht="15">
      <c r="A75" s="833" t="s">
        <v>106</v>
      </c>
      <c r="B75" s="834"/>
      <c r="C75" s="834"/>
      <c r="D75" s="834"/>
      <c r="E75" s="834"/>
      <c r="F75" s="834"/>
      <c r="G75" s="834"/>
      <c r="H75" s="834"/>
      <c r="I75" s="834"/>
      <c r="J75" s="834"/>
      <c r="K75" s="834"/>
      <c r="L75" s="834"/>
      <c r="M75" s="835"/>
    </row>
    <row r="76" spans="1:13" ht="15">
      <c r="A76" s="833" t="s">
        <v>102</v>
      </c>
      <c r="B76" s="834"/>
      <c r="C76" s="834"/>
      <c r="D76" s="834"/>
      <c r="E76" s="834"/>
      <c r="F76" s="834" t="s">
        <v>103</v>
      </c>
      <c r="G76" s="834"/>
      <c r="H76" s="834"/>
      <c r="I76" s="834"/>
      <c r="J76" s="834"/>
      <c r="K76" s="834" t="s">
        <v>474</v>
      </c>
      <c r="L76" s="834"/>
      <c r="M76" s="835"/>
    </row>
    <row r="77" spans="1:13" ht="15">
      <c r="A77" s="825" t="s">
        <v>107</v>
      </c>
      <c r="B77" s="826"/>
      <c r="C77" s="826"/>
      <c r="D77" s="826"/>
      <c r="E77" s="826"/>
      <c r="F77" s="834" t="s">
        <v>105</v>
      </c>
      <c r="G77" s="834"/>
      <c r="H77" s="834"/>
      <c r="I77" s="834"/>
      <c r="J77" s="834"/>
      <c r="K77" s="834" t="s">
        <v>105</v>
      </c>
      <c r="L77" s="834"/>
      <c r="M77" s="835"/>
    </row>
    <row r="78" spans="1:13" ht="15">
      <c r="A78" s="825" t="s">
        <v>109</v>
      </c>
      <c r="B78" s="826"/>
      <c r="C78" s="826"/>
      <c r="D78" s="826"/>
      <c r="E78" s="826"/>
      <c r="F78" s="868" t="s">
        <v>105</v>
      </c>
      <c r="G78" s="839"/>
      <c r="H78" s="839"/>
      <c r="I78" s="839"/>
      <c r="J78" s="839"/>
      <c r="K78" s="868" t="s">
        <v>105</v>
      </c>
      <c r="L78" s="839"/>
      <c r="M78" s="840"/>
    </row>
    <row r="79" spans="1:13" ht="15">
      <c r="A79" s="829" t="s">
        <v>110</v>
      </c>
      <c r="B79" s="830"/>
      <c r="C79" s="830"/>
      <c r="D79" s="830"/>
      <c r="E79" s="831"/>
      <c r="F79" s="869" t="s">
        <v>105</v>
      </c>
      <c r="G79" s="870"/>
      <c r="H79" s="870"/>
      <c r="I79" s="870"/>
      <c r="J79" s="871"/>
      <c r="K79" s="869" t="s">
        <v>105</v>
      </c>
      <c r="L79" s="870"/>
      <c r="M79" s="872"/>
    </row>
    <row r="80" spans="1:13" ht="15">
      <c r="A80" s="829" t="s">
        <v>111</v>
      </c>
      <c r="B80" s="830"/>
      <c r="C80" s="830"/>
      <c r="D80" s="830"/>
      <c r="E80" s="831"/>
      <c r="F80" s="869" t="s">
        <v>105</v>
      </c>
      <c r="G80" s="870"/>
      <c r="H80" s="870"/>
      <c r="I80" s="870"/>
      <c r="J80" s="871"/>
      <c r="K80" s="869" t="s">
        <v>105</v>
      </c>
      <c r="L80" s="870"/>
      <c r="M80" s="872"/>
    </row>
    <row r="81" spans="1:13" ht="15">
      <c r="A81" s="833" t="s">
        <v>112</v>
      </c>
      <c r="B81" s="834"/>
      <c r="C81" s="834"/>
      <c r="D81" s="834"/>
      <c r="E81" s="834"/>
      <c r="F81" s="834"/>
      <c r="G81" s="834"/>
      <c r="H81" s="834"/>
      <c r="I81" s="834"/>
      <c r="J81" s="834"/>
      <c r="K81" s="834"/>
      <c r="L81" s="834"/>
      <c r="M81" s="835"/>
    </row>
    <row r="82" spans="1:13" ht="15">
      <c r="A82" s="833" t="s">
        <v>102</v>
      </c>
      <c r="B82" s="834"/>
      <c r="C82" s="834"/>
      <c r="D82" s="834"/>
      <c r="E82" s="834"/>
      <c r="F82" s="834" t="s">
        <v>103</v>
      </c>
      <c r="G82" s="834"/>
      <c r="H82" s="834"/>
      <c r="I82" s="834"/>
      <c r="J82" s="834"/>
      <c r="K82" s="834" t="s">
        <v>474</v>
      </c>
      <c r="L82" s="834"/>
      <c r="M82" s="835"/>
    </row>
    <row r="83" spans="1:13" ht="15">
      <c r="A83" s="836" t="s">
        <v>113</v>
      </c>
      <c r="B83" s="837"/>
      <c r="C83" s="837"/>
      <c r="D83" s="837"/>
      <c r="E83" s="837"/>
      <c r="F83" s="837"/>
      <c r="G83" s="827" t="s">
        <v>528</v>
      </c>
      <c r="H83" s="827"/>
      <c r="I83" s="827"/>
      <c r="J83" s="827"/>
      <c r="K83" s="827"/>
      <c r="L83" s="827"/>
      <c r="M83" s="828"/>
    </row>
    <row r="84" spans="1:13" ht="15">
      <c r="A84" s="506" t="s">
        <v>475</v>
      </c>
      <c r="B84" s="819" t="s">
        <v>557</v>
      </c>
      <c r="C84" s="820"/>
      <c r="D84" s="820"/>
      <c r="E84" s="820"/>
      <c r="F84" s="820"/>
      <c r="G84" s="820"/>
      <c r="H84" s="820"/>
      <c r="I84" s="820"/>
      <c r="J84" s="820"/>
      <c r="K84" s="820"/>
      <c r="L84" s="820"/>
      <c r="M84" s="821"/>
    </row>
    <row r="85" spans="1:13" ht="15">
      <c r="A85" s="506" t="s">
        <v>115</v>
      </c>
      <c r="B85" s="819" t="s">
        <v>529</v>
      </c>
      <c r="C85" s="820"/>
      <c r="D85" s="820"/>
      <c r="E85" s="820"/>
      <c r="F85" s="820"/>
      <c r="G85" s="820"/>
      <c r="H85" s="820"/>
      <c r="I85" s="820"/>
      <c r="J85" s="820"/>
      <c r="K85" s="820"/>
      <c r="L85" s="820"/>
      <c r="M85" s="821"/>
    </row>
    <row r="86" spans="1:13">
      <c r="A86" s="833" t="s">
        <v>476</v>
      </c>
      <c r="B86" s="834"/>
      <c r="C86" s="834"/>
      <c r="D86" s="839"/>
      <c r="E86" s="839"/>
      <c r="F86" s="839"/>
      <c r="G86" s="839"/>
      <c r="H86" s="839"/>
      <c r="I86" s="839"/>
      <c r="J86" s="834" t="s">
        <v>477</v>
      </c>
      <c r="K86" s="834"/>
      <c r="L86" s="834"/>
      <c r="M86" s="835"/>
    </row>
    <row r="87" spans="1:13">
      <c r="A87" s="833"/>
      <c r="B87" s="834"/>
      <c r="C87" s="834"/>
      <c r="D87" s="839"/>
      <c r="E87" s="839"/>
      <c r="F87" s="839"/>
      <c r="G87" s="839"/>
      <c r="H87" s="839"/>
      <c r="I87" s="839"/>
      <c r="J87" s="834"/>
      <c r="K87" s="834"/>
      <c r="L87" s="834"/>
      <c r="M87" s="835"/>
    </row>
    <row r="88" spans="1:13">
      <c r="A88" s="833"/>
      <c r="B88" s="834"/>
      <c r="C88" s="834"/>
      <c r="D88" s="839"/>
      <c r="E88" s="839"/>
      <c r="F88" s="839"/>
      <c r="G88" s="839"/>
      <c r="H88" s="839"/>
      <c r="I88" s="839"/>
      <c r="J88" s="834"/>
      <c r="K88" s="834"/>
      <c r="L88" s="834"/>
      <c r="M88" s="835"/>
    </row>
    <row r="89" spans="1:13">
      <c r="A89" s="833"/>
      <c r="B89" s="834"/>
      <c r="C89" s="834"/>
      <c r="D89" s="839"/>
      <c r="E89" s="839"/>
      <c r="F89" s="839"/>
      <c r="G89" s="839"/>
      <c r="H89" s="839"/>
      <c r="I89" s="839"/>
      <c r="J89" s="834"/>
      <c r="K89" s="834"/>
      <c r="L89" s="834"/>
      <c r="M89" s="835"/>
    </row>
    <row r="90" spans="1:13">
      <c r="A90" s="845" t="s">
        <v>116</v>
      </c>
      <c r="B90" s="846"/>
      <c r="C90" s="846"/>
      <c r="D90" s="846"/>
      <c r="E90" s="846"/>
      <c r="F90" s="846"/>
      <c r="G90" s="846"/>
      <c r="H90" s="847" t="s">
        <v>117</v>
      </c>
      <c r="I90" s="848"/>
      <c r="J90" s="848"/>
      <c r="K90" s="848"/>
      <c r="L90" s="848"/>
      <c r="M90" s="849"/>
    </row>
    <row r="91" spans="1:13">
      <c r="A91" s="396" t="s">
        <v>118</v>
      </c>
      <c r="B91" s="846" t="s">
        <v>12</v>
      </c>
      <c r="C91" s="846"/>
      <c r="D91" s="382" t="s">
        <v>118</v>
      </c>
      <c r="E91" s="395"/>
      <c r="F91" s="846" t="s">
        <v>12</v>
      </c>
      <c r="G91" s="846"/>
      <c r="H91" s="384"/>
      <c r="I91" s="384"/>
      <c r="J91" s="385" t="s">
        <v>119</v>
      </c>
      <c r="K91" s="384"/>
      <c r="L91" s="386" t="s">
        <v>12</v>
      </c>
      <c r="M91" s="387"/>
    </row>
    <row r="92" spans="1:13">
      <c r="A92" s="388" t="s">
        <v>120</v>
      </c>
      <c r="B92" s="854" t="s">
        <v>121</v>
      </c>
      <c r="C92" s="854"/>
      <c r="D92" s="854" t="s">
        <v>122</v>
      </c>
      <c r="E92" s="854"/>
      <c r="F92" s="854" t="s">
        <v>123</v>
      </c>
      <c r="G92" s="854"/>
      <c r="H92" s="384"/>
      <c r="I92" s="384"/>
      <c r="J92" s="855">
        <v>3</v>
      </c>
      <c r="K92" s="856"/>
      <c r="L92" s="395" t="s">
        <v>105</v>
      </c>
      <c r="M92" s="387"/>
    </row>
    <row r="93" spans="1:13">
      <c r="A93" s="388" t="s">
        <v>124</v>
      </c>
      <c r="B93" s="854" t="s">
        <v>125</v>
      </c>
      <c r="C93" s="854"/>
      <c r="D93" s="854" t="s">
        <v>126</v>
      </c>
      <c r="E93" s="854"/>
      <c r="F93" s="854" t="s">
        <v>127</v>
      </c>
      <c r="G93" s="854"/>
      <c r="H93" s="384"/>
      <c r="I93" s="384"/>
      <c r="J93" s="855">
        <v>2</v>
      </c>
      <c r="K93" s="856"/>
      <c r="L93" s="395" t="s">
        <v>108</v>
      </c>
      <c r="M93" s="387"/>
    </row>
    <row r="94" spans="1:13">
      <c r="A94" s="388" t="s">
        <v>128</v>
      </c>
      <c r="B94" s="854" t="s">
        <v>129</v>
      </c>
      <c r="C94" s="854"/>
      <c r="D94" s="854" t="s">
        <v>130</v>
      </c>
      <c r="E94" s="854"/>
      <c r="F94" s="854" t="s">
        <v>131</v>
      </c>
      <c r="G94" s="854"/>
      <c r="H94" s="384"/>
      <c r="I94" s="384"/>
      <c r="J94" s="855">
        <v>1</v>
      </c>
      <c r="K94" s="856"/>
      <c r="L94" s="395" t="s">
        <v>132</v>
      </c>
      <c r="M94" s="387"/>
    </row>
    <row r="95" spans="1:13" ht="13.5" thickBot="1">
      <c r="A95" s="389" t="s">
        <v>133</v>
      </c>
      <c r="B95" s="859" t="s">
        <v>134</v>
      </c>
      <c r="C95" s="859"/>
      <c r="D95" s="860" t="s">
        <v>135</v>
      </c>
      <c r="E95" s="860"/>
      <c r="F95" s="860" t="s">
        <v>136</v>
      </c>
      <c r="G95" s="860"/>
      <c r="H95" s="390"/>
      <c r="I95" s="390"/>
      <c r="J95" s="390"/>
      <c r="K95" s="390"/>
      <c r="L95" s="390"/>
      <c r="M95" s="391"/>
    </row>
    <row r="96" spans="1:13" ht="13.5" thickBot="1"/>
    <row r="97" spans="1:13" ht="15.75">
      <c r="A97" s="360"/>
      <c r="B97" s="797" t="s">
        <v>434</v>
      </c>
      <c r="C97" s="797"/>
      <c r="D97" s="797"/>
      <c r="E97" s="797"/>
      <c r="F97" s="797"/>
      <c r="G97" s="797"/>
      <c r="H97" s="797"/>
      <c r="I97" s="809"/>
      <c r="J97" s="796" t="s">
        <v>435</v>
      </c>
      <c r="K97" s="797"/>
      <c r="L97" s="797"/>
      <c r="M97" s="798"/>
    </row>
    <row r="98" spans="1:13" ht="20.25">
      <c r="A98" s="799" t="s">
        <v>436</v>
      </c>
      <c r="B98" s="800"/>
      <c r="C98" s="800"/>
      <c r="D98" s="800"/>
      <c r="E98" s="800"/>
      <c r="F98" s="800"/>
      <c r="G98" s="800"/>
      <c r="H98" s="800"/>
      <c r="I98" s="800"/>
      <c r="J98" s="800"/>
      <c r="K98" s="800"/>
      <c r="L98" s="800"/>
      <c r="M98" s="801"/>
    </row>
    <row r="99" spans="1:13" ht="20.25">
      <c r="A99" s="361"/>
      <c r="B99" s="802" t="s">
        <v>437</v>
      </c>
      <c r="C99" s="802"/>
      <c r="D99" s="802"/>
      <c r="E99" s="803"/>
      <c r="F99" s="362" t="s">
        <v>438</v>
      </c>
      <c r="G99" s="362"/>
      <c r="H99" s="804" t="s">
        <v>439</v>
      </c>
      <c r="I99" s="805"/>
      <c r="J99" s="806"/>
      <c r="K99" s="363" t="s">
        <v>440</v>
      </c>
      <c r="L99" s="401"/>
      <c r="M99" s="365"/>
    </row>
    <row r="100" spans="1:13" ht="15">
      <c r="A100" s="807" t="s">
        <v>441</v>
      </c>
      <c r="B100" s="805"/>
      <c r="C100" s="805"/>
      <c r="D100" s="805"/>
      <c r="E100" s="805"/>
      <c r="F100" s="805"/>
      <c r="G100" s="805"/>
      <c r="H100" s="805"/>
      <c r="I100" s="805"/>
      <c r="J100" s="805"/>
      <c r="K100" s="805"/>
      <c r="L100" s="805"/>
      <c r="M100" s="808"/>
    </row>
    <row r="101" spans="1:13" ht="15">
      <c r="A101" s="829" t="s">
        <v>442</v>
      </c>
      <c r="B101" s="830"/>
      <c r="C101" s="830"/>
      <c r="D101" s="830"/>
      <c r="E101" s="830"/>
      <c r="F101" s="830"/>
      <c r="G101" s="830"/>
      <c r="H101" s="830"/>
      <c r="I101" s="830"/>
      <c r="J101" s="830"/>
      <c r="K101" s="830"/>
      <c r="L101" s="830"/>
      <c r="M101" s="841"/>
    </row>
    <row r="102" spans="1:13" ht="15">
      <c r="A102" s="825" t="s">
        <v>496</v>
      </c>
      <c r="B102" s="826"/>
      <c r="C102" s="819" t="s">
        <v>307</v>
      </c>
      <c r="D102" s="820"/>
      <c r="E102" s="820"/>
      <c r="F102" s="820"/>
      <c r="G102" s="832"/>
      <c r="H102" s="810" t="s">
        <v>443</v>
      </c>
      <c r="I102" s="811"/>
      <c r="J102" s="812"/>
      <c r="K102" s="819">
        <v>3</v>
      </c>
      <c r="L102" s="820"/>
      <c r="M102" s="821"/>
    </row>
    <row r="103" spans="1:13" ht="15">
      <c r="A103" s="825" t="s">
        <v>444</v>
      </c>
      <c r="B103" s="826"/>
      <c r="C103" s="819">
        <v>1</v>
      </c>
      <c r="D103" s="820"/>
      <c r="E103" s="820"/>
      <c r="F103" s="820"/>
      <c r="G103" s="832"/>
      <c r="H103" s="813" t="s">
        <v>445</v>
      </c>
      <c r="I103" s="814"/>
      <c r="J103" s="815"/>
      <c r="K103" s="819">
        <v>1576</v>
      </c>
      <c r="L103" s="820"/>
      <c r="M103" s="821"/>
    </row>
    <row r="104" spans="1:13" ht="15">
      <c r="A104" s="825" t="s">
        <v>446</v>
      </c>
      <c r="B104" s="826"/>
      <c r="C104" s="867" t="s">
        <v>518</v>
      </c>
      <c r="D104" s="820"/>
      <c r="E104" s="820"/>
      <c r="F104" s="820"/>
      <c r="G104" s="832"/>
      <c r="H104" s="813" t="s">
        <v>447</v>
      </c>
      <c r="I104" s="814"/>
      <c r="J104" s="815"/>
      <c r="K104" s="819">
        <v>9622881234</v>
      </c>
      <c r="L104" s="820"/>
      <c r="M104" s="821"/>
    </row>
    <row r="105" spans="1:13" ht="15">
      <c r="A105" s="825" t="s">
        <v>448</v>
      </c>
      <c r="B105" s="826"/>
      <c r="C105" s="819" t="s">
        <v>507</v>
      </c>
      <c r="D105" s="820"/>
      <c r="E105" s="820"/>
      <c r="F105" s="820"/>
      <c r="G105" s="832"/>
      <c r="H105" s="816" t="s">
        <v>88</v>
      </c>
      <c r="I105" s="817"/>
      <c r="J105" s="818"/>
      <c r="K105" s="819" t="s">
        <v>508</v>
      </c>
      <c r="L105" s="820"/>
      <c r="M105" s="821"/>
    </row>
    <row r="106" spans="1:13" ht="15">
      <c r="A106" s="833" t="s">
        <v>449</v>
      </c>
      <c r="B106" s="834"/>
      <c r="C106" s="834"/>
      <c r="D106" s="834"/>
      <c r="E106" s="834"/>
      <c r="F106" s="834"/>
      <c r="G106" s="834"/>
      <c r="H106" s="834"/>
      <c r="I106" s="834"/>
      <c r="J106" s="834"/>
      <c r="K106" s="834"/>
      <c r="L106" s="834"/>
      <c r="M106" s="835"/>
    </row>
    <row r="107" spans="1:13" ht="15">
      <c r="A107" s="853" t="s">
        <v>450</v>
      </c>
      <c r="B107" s="834" t="s">
        <v>451</v>
      </c>
      <c r="C107" s="834"/>
      <c r="D107" s="834"/>
      <c r="E107" s="834"/>
      <c r="F107" s="834"/>
      <c r="G107" s="834"/>
      <c r="H107" s="834" t="s">
        <v>452</v>
      </c>
      <c r="I107" s="834"/>
      <c r="J107" s="834"/>
      <c r="K107" s="834"/>
      <c r="L107" s="834"/>
      <c r="M107" s="835"/>
    </row>
    <row r="108" spans="1:13" ht="30">
      <c r="A108" s="853"/>
      <c r="B108" s="366" t="s">
        <v>453</v>
      </c>
      <c r="C108" s="366" t="s">
        <v>454</v>
      </c>
      <c r="D108" s="366" t="s">
        <v>455</v>
      </c>
      <c r="E108" s="366" t="s">
        <v>456</v>
      </c>
      <c r="F108" s="366">
        <v>100</v>
      </c>
      <c r="G108" s="367" t="s">
        <v>72</v>
      </c>
      <c r="H108" s="366" t="s">
        <v>457</v>
      </c>
      <c r="I108" s="366" t="s">
        <v>454</v>
      </c>
      <c r="J108" s="366" t="s">
        <v>455</v>
      </c>
      <c r="K108" s="366" t="s">
        <v>458</v>
      </c>
      <c r="L108" s="366">
        <v>100</v>
      </c>
      <c r="M108" s="368" t="s">
        <v>72</v>
      </c>
    </row>
    <row r="109" spans="1:13" ht="15">
      <c r="A109" s="400" t="s">
        <v>5</v>
      </c>
      <c r="B109" s="392">
        <v>8.75</v>
      </c>
      <c r="C109" s="414">
        <v>5</v>
      </c>
      <c r="D109" s="414">
        <v>5</v>
      </c>
      <c r="E109" s="392">
        <v>72</v>
      </c>
      <c r="F109" s="475">
        <v>90.75</v>
      </c>
      <c r="G109" s="507" t="s">
        <v>125</v>
      </c>
      <c r="H109" s="414">
        <v>8.75</v>
      </c>
      <c r="I109" s="414">
        <v>5</v>
      </c>
      <c r="J109" s="414">
        <v>5</v>
      </c>
      <c r="K109" s="517">
        <v>58</v>
      </c>
      <c r="L109" s="474">
        <f t="shared" ref="L109" si="13">SUM(H109:K109)</f>
        <v>76.75</v>
      </c>
      <c r="M109" s="507" t="str">
        <f t="shared" ref="M109:M112" si="14">IF(L109&gt;=91,"A1",IF(L109&gt;=81,"A2",IF(L109&gt;=71,"B1",IF(L109&gt;=61,"B2",IF(L109&gt;=51,"C1",IF(L109&gt;=41,"C2",IF(L109&gt;=33,"D","E")))))))</f>
        <v>B1</v>
      </c>
    </row>
    <row r="110" spans="1:13" ht="15">
      <c r="A110" s="400" t="s">
        <v>6</v>
      </c>
      <c r="B110" s="392">
        <v>9.5</v>
      </c>
      <c r="C110" s="414">
        <v>5</v>
      </c>
      <c r="D110" s="414">
        <v>5</v>
      </c>
      <c r="E110" s="414">
        <v>69</v>
      </c>
      <c r="F110" s="475">
        <v>88.5</v>
      </c>
      <c r="G110" s="507" t="s">
        <v>125</v>
      </c>
      <c r="H110" s="446">
        <v>7.5</v>
      </c>
      <c r="I110" s="414">
        <v>4</v>
      </c>
      <c r="J110" s="414">
        <v>4</v>
      </c>
      <c r="K110" s="414">
        <v>53</v>
      </c>
      <c r="L110" s="447">
        <f>SUM(H110:K110)</f>
        <v>68.5</v>
      </c>
      <c r="M110" s="445" t="str">
        <f t="shared" si="14"/>
        <v>B2</v>
      </c>
    </row>
    <row r="111" spans="1:13" ht="15.75">
      <c r="A111" s="400" t="s">
        <v>459</v>
      </c>
      <c r="B111" s="453">
        <v>9.75</v>
      </c>
      <c r="C111" s="453">
        <v>5</v>
      </c>
      <c r="D111" s="453">
        <v>5</v>
      </c>
      <c r="E111" s="453">
        <v>77</v>
      </c>
      <c r="F111" s="435">
        <f t="shared" ref="F111" si="15">B111+C111+D111+E111</f>
        <v>96.75</v>
      </c>
      <c r="G111" s="432" t="str">
        <f t="shared" ref="G111" si="16">IF(F111&gt;=91,"A1",IF(F111&gt;=81,"A2",IF(F111&gt;=71,"B1",IF(F111&gt;=61,"B2",IF(F111&gt;=51,"C1",IF(F111&gt;=41,"C2",IF(F111&gt;=33,"D","E")))))))</f>
        <v>A1</v>
      </c>
      <c r="H111" s="446">
        <v>9.25</v>
      </c>
      <c r="I111" s="414">
        <v>4</v>
      </c>
      <c r="J111" s="414">
        <v>5</v>
      </c>
      <c r="K111" s="441">
        <v>67</v>
      </c>
      <c r="L111" s="447">
        <f t="shared" ref="L111" si="17">SUM(H111:K111)</f>
        <v>85.25</v>
      </c>
      <c r="M111" s="445" t="str">
        <f t="shared" si="14"/>
        <v>A2</v>
      </c>
    </row>
    <row r="112" spans="1:13" ht="15.75">
      <c r="A112" s="505" t="s">
        <v>8</v>
      </c>
      <c r="B112" s="432">
        <v>9.75</v>
      </c>
      <c r="C112" s="453">
        <v>5</v>
      </c>
      <c r="D112" s="453">
        <v>5</v>
      </c>
      <c r="E112" s="432">
        <v>76</v>
      </c>
      <c r="F112" s="435">
        <v>95.75</v>
      </c>
      <c r="G112" s="436" t="s">
        <v>121</v>
      </c>
      <c r="H112" s="372">
        <v>8.25</v>
      </c>
      <c r="I112" s="414">
        <v>4</v>
      </c>
      <c r="J112" s="414">
        <v>4</v>
      </c>
      <c r="K112" s="414">
        <v>72</v>
      </c>
      <c r="L112" s="447">
        <f>SUM(H112:K112)</f>
        <v>88.25</v>
      </c>
      <c r="M112" s="447" t="str">
        <f t="shared" si="14"/>
        <v>A2</v>
      </c>
    </row>
    <row r="113" spans="1:13" ht="15.75">
      <c r="A113" s="400" t="s">
        <v>498</v>
      </c>
      <c r="B113" s="485"/>
      <c r="C113" s="485"/>
      <c r="D113" s="485"/>
      <c r="E113" s="373"/>
      <c r="F113" s="496">
        <v>46.5</v>
      </c>
      <c r="G113" s="485"/>
      <c r="H113" s="485"/>
      <c r="I113" s="485"/>
      <c r="J113" s="485"/>
      <c r="K113" s="485"/>
      <c r="L113" s="485">
        <v>43.75</v>
      </c>
      <c r="M113" s="488"/>
    </row>
    <row r="114" spans="1:13" ht="15.75">
      <c r="A114" s="400" t="s">
        <v>499</v>
      </c>
      <c r="B114" s="485"/>
      <c r="C114" s="485"/>
      <c r="D114" s="485"/>
      <c r="E114" s="489"/>
      <c r="F114" s="485">
        <v>49</v>
      </c>
      <c r="G114" s="485"/>
      <c r="H114" s="485"/>
      <c r="I114" s="485"/>
      <c r="J114" s="485"/>
      <c r="K114" s="489"/>
      <c r="L114" s="485">
        <v>50</v>
      </c>
      <c r="M114" s="488"/>
    </row>
    <row r="115" spans="1:13" ht="15.75">
      <c r="A115" s="400" t="s">
        <v>462</v>
      </c>
      <c r="B115" s="485"/>
      <c r="C115" s="485"/>
      <c r="D115" s="485"/>
      <c r="E115" s="485"/>
      <c r="F115" s="485">
        <v>50</v>
      </c>
      <c r="G115" s="485"/>
      <c r="H115" s="485"/>
      <c r="I115" s="485"/>
      <c r="J115" s="485"/>
      <c r="K115" s="485"/>
      <c r="L115" s="485">
        <v>48</v>
      </c>
      <c r="M115" s="488"/>
    </row>
    <row r="116" spans="1:13" ht="29.25">
      <c r="A116" s="401" t="s">
        <v>463</v>
      </c>
      <c r="B116" s="445"/>
      <c r="C116" s="498" t="s">
        <v>464</v>
      </c>
      <c r="D116" s="445">
        <f>(F109+F110+F111+F112+F113)</f>
        <v>418.25</v>
      </c>
      <c r="E116" s="445"/>
      <c r="F116" s="498" t="s">
        <v>465</v>
      </c>
      <c r="G116" s="445">
        <f>(D116/450)*100</f>
        <v>92.944444444444443</v>
      </c>
      <c r="H116" s="445"/>
      <c r="I116" s="445"/>
      <c r="J116" s="873" t="s">
        <v>466</v>
      </c>
      <c r="K116" s="873"/>
      <c r="L116" s="874" t="str">
        <f>IF(G116&gt;=91,"A1",IF(G116&gt;=81,"A2",IF(G116&gt;=71,"B1",IF(G116&gt;=61,"B2",IF(G116&gt;=51,"C1",IF(G116&gt;=41,"C2",IF(G116&gt;=33,"D","E")))))))</f>
        <v>A1</v>
      </c>
      <c r="M116" s="874" t="str">
        <f t="shared" ref="M116:M118" si="18">IF(K116&gt;=91,"A1",IF(K116&gt;=81,"A2",IF(K116&gt;=71,"B1",IF(K116&gt;=61,"B2",IF(K116&gt;=51,"C1",IF(K116&gt;=41,"C2",IF(K116&gt;=33,"D","E")))))))</f>
        <v>E</v>
      </c>
    </row>
    <row r="117" spans="1:13" ht="29.25">
      <c r="A117" s="377" t="s">
        <v>467</v>
      </c>
      <c r="B117" s="445"/>
      <c r="C117" s="498" t="s">
        <v>468</v>
      </c>
      <c r="D117" s="445">
        <f>(L109+L110+L111+L112+L113)</f>
        <v>362.5</v>
      </c>
      <c r="E117" s="445"/>
      <c r="F117" s="498" t="s">
        <v>469</v>
      </c>
      <c r="G117" s="445">
        <f>D117/450*100</f>
        <v>80.555555555555557</v>
      </c>
      <c r="H117" s="445"/>
      <c r="I117" s="445"/>
      <c r="J117" s="873" t="s">
        <v>470</v>
      </c>
      <c r="K117" s="873"/>
      <c r="L117" s="874" t="str">
        <f>IF(G117&gt;=91,"A1",IF(G117&gt;=81,"A2",IF(G117&gt;=71,"B1",IF(G117&gt;=61,"B2",IF(G117&gt;=51,"C1",IF(G117&gt;=41,"C2",IF(G117&gt;=33,"D","E")))))))</f>
        <v>B1</v>
      </c>
      <c r="M117" s="874" t="str">
        <f t="shared" si="18"/>
        <v>E</v>
      </c>
    </row>
    <row r="118" spans="1:13" ht="15">
      <c r="A118" s="403" t="s">
        <v>471</v>
      </c>
      <c r="B118" s="403"/>
      <c r="C118" s="403">
        <f>(D116+D117)</f>
        <v>780.75</v>
      </c>
      <c r="D118" s="852"/>
      <c r="E118" s="852"/>
      <c r="F118" s="403" t="s">
        <v>472</v>
      </c>
      <c r="G118" s="403"/>
      <c r="H118" s="403"/>
      <c r="I118" s="512">
        <f>(C118/900)*100</f>
        <v>86.75</v>
      </c>
      <c r="J118" s="403" t="s">
        <v>473</v>
      </c>
      <c r="K118" s="403"/>
      <c r="L118" s="852" t="str">
        <f>IF(I118&gt;=91,"A1",IF(I118&gt;=81,"A2",IF(I118&gt;=71,"B1",IF(I118&gt;=61,"B2",IF(I118&gt;=51,"C1",IF(I118&gt;=41,"C2",IF(I118&gt;=33,"D","E")))))))</f>
        <v>A2</v>
      </c>
      <c r="M118" s="852" t="str">
        <f t="shared" si="18"/>
        <v>E</v>
      </c>
    </row>
    <row r="119" spans="1:13">
      <c r="A119" s="822" t="s">
        <v>100</v>
      </c>
      <c r="B119" s="823"/>
      <c r="C119" s="823"/>
      <c r="D119" s="823"/>
      <c r="E119" s="823"/>
      <c r="F119" s="823"/>
      <c r="G119" s="823"/>
      <c r="H119" s="823"/>
      <c r="I119" s="823"/>
      <c r="J119" s="823"/>
      <c r="K119" s="823"/>
      <c r="L119" s="823"/>
      <c r="M119" s="824"/>
    </row>
    <row r="120" spans="1:13" ht="15">
      <c r="A120" s="833" t="s">
        <v>101</v>
      </c>
      <c r="B120" s="834"/>
      <c r="C120" s="834"/>
      <c r="D120" s="834"/>
      <c r="E120" s="834"/>
      <c r="F120" s="834"/>
      <c r="G120" s="834"/>
      <c r="H120" s="834"/>
      <c r="I120" s="834"/>
      <c r="J120" s="834"/>
      <c r="K120" s="834"/>
      <c r="L120" s="834"/>
      <c r="M120" s="835"/>
    </row>
    <row r="121" spans="1:13" ht="15">
      <c r="A121" s="833" t="s">
        <v>102</v>
      </c>
      <c r="B121" s="834"/>
      <c r="C121" s="834"/>
      <c r="D121" s="834"/>
      <c r="E121" s="834"/>
      <c r="F121" s="834" t="s">
        <v>103</v>
      </c>
      <c r="G121" s="834"/>
      <c r="H121" s="834"/>
      <c r="I121" s="834"/>
      <c r="J121" s="834"/>
      <c r="K121" s="834" t="s">
        <v>474</v>
      </c>
      <c r="L121" s="834"/>
      <c r="M121" s="835"/>
    </row>
    <row r="122" spans="1:13" ht="15">
      <c r="A122" s="836" t="s">
        <v>104</v>
      </c>
      <c r="B122" s="837"/>
      <c r="C122" s="837"/>
      <c r="D122" s="837"/>
      <c r="E122" s="837"/>
      <c r="F122" s="838" t="s">
        <v>105</v>
      </c>
      <c r="G122" s="839"/>
      <c r="H122" s="839"/>
      <c r="I122" s="839"/>
      <c r="J122" s="839"/>
      <c r="K122" s="838" t="s">
        <v>105</v>
      </c>
      <c r="L122" s="839"/>
      <c r="M122" s="840"/>
    </row>
    <row r="123" spans="1:13" ht="15">
      <c r="A123" s="833" t="s">
        <v>106</v>
      </c>
      <c r="B123" s="834"/>
      <c r="C123" s="834"/>
      <c r="D123" s="834"/>
      <c r="E123" s="834"/>
      <c r="F123" s="834"/>
      <c r="G123" s="834"/>
      <c r="H123" s="834"/>
      <c r="I123" s="834"/>
      <c r="J123" s="834"/>
      <c r="K123" s="834"/>
      <c r="L123" s="834"/>
      <c r="M123" s="835"/>
    </row>
    <row r="124" spans="1:13" ht="15">
      <c r="A124" s="833" t="s">
        <v>102</v>
      </c>
      <c r="B124" s="834"/>
      <c r="C124" s="834"/>
      <c r="D124" s="834"/>
      <c r="E124" s="834"/>
      <c r="F124" s="834" t="s">
        <v>103</v>
      </c>
      <c r="G124" s="834"/>
      <c r="H124" s="834"/>
      <c r="I124" s="834"/>
      <c r="J124" s="834"/>
      <c r="K124" s="834" t="s">
        <v>474</v>
      </c>
      <c r="L124" s="834"/>
      <c r="M124" s="835"/>
    </row>
    <row r="125" spans="1:13" ht="15">
      <c r="A125" s="825" t="s">
        <v>107</v>
      </c>
      <c r="B125" s="826"/>
      <c r="C125" s="826"/>
      <c r="D125" s="826"/>
      <c r="E125" s="826"/>
      <c r="F125" s="834" t="s">
        <v>105</v>
      </c>
      <c r="G125" s="834"/>
      <c r="H125" s="834"/>
      <c r="I125" s="834"/>
      <c r="J125" s="834"/>
      <c r="K125" s="834" t="s">
        <v>105</v>
      </c>
      <c r="L125" s="834"/>
      <c r="M125" s="835"/>
    </row>
    <row r="126" spans="1:13" ht="15">
      <c r="A126" s="825" t="s">
        <v>109</v>
      </c>
      <c r="B126" s="826"/>
      <c r="C126" s="826"/>
      <c r="D126" s="826"/>
      <c r="E126" s="826"/>
      <c r="F126" s="868" t="s">
        <v>105</v>
      </c>
      <c r="G126" s="839"/>
      <c r="H126" s="839"/>
      <c r="I126" s="839"/>
      <c r="J126" s="839"/>
      <c r="K126" s="868" t="s">
        <v>105</v>
      </c>
      <c r="L126" s="839"/>
      <c r="M126" s="840"/>
    </row>
    <row r="127" spans="1:13" ht="15">
      <c r="A127" s="829" t="s">
        <v>110</v>
      </c>
      <c r="B127" s="830"/>
      <c r="C127" s="830"/>
      <c r="D127" s="830"/>
      <c r="E127" s="831"/>
      <c r="F127" s="869" t="s">
        <v>105</v>
      </c>
      <c r="G127" s="870"/>
      <c r="H127" s="870"/>
      <c r="I127" s="870"/>
      <c r="J127" s="871"/>
      <c r="K127" s="869" t="s">
        <v>105</v>
      </c>
      <c r="L127" s="870"/>
      <c r="M127" s="872"/>
    </row>
    <row r="128" spans="1:13" ht="15">
      <c r="A128" s="829" t="s">
        <v>111</v>
      </c>
      <c r="B128" s="830"/>
      <c r="C128" s="830"/>
      <c r="D128" s="830"/>
      <c r="E128" s="831"/>
      <c r="F128" s="869" t="s">
        <v>105</v>
      </c>
      <c r="G128" s="870"/>
      <c r="H128" s="870"/>
      <c r="I128" s="870"/>
      <c r="J128" s="871"/>
      <c r="K128" s="869" t="s">
        <v>105</v>
      </c>
      <c r="L128" s="870"/>
      <c r="M128" s="872"/>
    </row>
    <row r="129" spans="1:13" ht="15">
      <c r="A129" s="833" t="s">
        <v>112</v>
      </c>
      <c r="B129" s="834"/>
      <c r="C129" s="834"/>
      <c r="D129" s="834"/>
      <c r="E129" s="834"/>
      <c r="F129" s="834"/>
      <c r="G129" s="834"/>
      <c r="H129" s="834"/>
      <c r="I129" s="834"/>
      <c r="J129" s="834"/>
      <c r="K129" s="834"/>
      <c r="L129" s="834"/>
      <c r="M129" s="835"/>
    </row>
    <row r="130" spans="1:13" ht="15">
      <c r="A130" s="833" t="s">
        <v>102</v>
      </c>
      <c r="B130" s="834"/>
      <c r="C130" s="834"/>
      <c r="D130" s="834"/>
      <c r="E130" s="834"/>
      <c r="F130" s="834" t="s">
        <v>103</v>
      </c>
      <c r="G130" s="834"/>
      <c r="H130" s="834"/>
      <c r="I130" s="834"/>
      <c r="J130" s="834"/>
      <c r="K130" s="834" t="s">
        <v>474</v>
      </c>
      <c r="L130" s="834"/>
      <c r="M130" s="835"/>
    </row>
    <row r="131" spans="1:13" ht="15">
      <c r="A131" s="836" t="s">
        <v>113</v>
      </c>
      <c r="B131" s="837"/>
      <c r="C131" s="837"/>
      <c r="D131" s="837"/>
      <c r="E131" s="837"/>
      <c r="F131" s="837"/>
      <c r="G131" s="827" t="s">
        <v>530</v>
      </c>
      <c r="H131" s="827"/>
      <c r="I131" s="827"/>
      <c r="J131" s="827"/>
      <c r="K131" s="827"/>
      <c r="L131" s="827"/>
      <c r="M131" s="828"/>
    </row>
    <row r="132" spans="1:13" ht="15">
      <c r="A132" s="506" t="s">
        <v>475</v>
      </c>
      <c r="B132" s="819" t="s">
        <v>531</v>
      </c>
      <c r="C132" s="820"/>
      <c r="D132" s="820"/>
      <c r="E132" s="820"/>
      <c r="F132" s="820"/>
      <c r="G132" s="820"/>
      <c r="H132" s="820"/>
      <c r="I132" s="820"/>
      <c r="J132" s="820"/>
      <c r="K132" s="820"/>
      <c r="L132" s="820"/>
      <c r="M132" s="821"/>
    </row>
    <row r="133" spans="1:13" ht="15">
      <c r="A133" s="506" t="s">
        <v>115</v>
      </c>
      <c r="B133" s="819" t="s">
        <v>502</v>
      </c>
      <c r="C133" s="820"/>
      <c r="D133" s="820"/>
      <c r="E133" s="820"/>
      <c r="F133" s="820"/>
      <c r="G133" s="820"/>
      <c r="H133" s="820"/>
      <c r="I133" s="820"/>
      <c r="J133" s="820"/>
      <c r="K133" s="820"/>
      <c r="L133" s="820"/>
      <c r="M133" s="821"/>
    </row>
    <row r="134" spans="1:13">
      <c r="A134" s="833" t="s">
        <v>476</v>
      </c>
      <c r="B134" s="834"/>
      <c r="C134" s="834"/>
      <c r="D134" s="839"/>
      <c r="E134" s="839"/>
      <c r="F134" s="839"/>
      <c r="G134" s="839"/>
      <c r="H134" s="839"/>
      <c r="I134" s="839"/>
      <c r="J134" s="834" t="s">
        <v>477</v>
      </c>
      <c r="K134" s="834"/>
      <c r="L134" s="834"/>
      <c r="M134" s="835"/>
    </row>
    <row r="135" spans="1:13">
      <c r="A135" s="833"/>
      <c r="B135" s="834"/>
      <c r="C135" s="834"/>
      <c r="D135" s="839"/>
      <c r="E135" s="839"/>
      <c r="F135" s="839"/>
      <c r="G135" s="839"/>
      <c r="H135" s="839"/>
      <c r="I135" s="839"/>
      <c r="J135" s="834"/>
      <c r="K135" s="834"/>
      <c r="L135" s="834"/>
      <c r="M135" s="835"/>
    </row>
    <row r="136" spans="1:13">
      <c r="A136" s="833"/>
      <c r="B136" s="834"/>
      <c r="C136" s="834"/>
      <c r="D136" s="839"/>
      <c r="E136" s="839"/>
      <c r="F136" s="839"/>
      <c r="G136" s="839"/>
      <c r="H136" s="839"/>
      <c r="I136" s="839"/>
      <c r="J136" s="834"/>
      <c r="K136" s="834"/>
      <c r="L136" s="834"/>
      <c r="M136" s="835"/>
    </row>
    <row r="137" spans="1:13">
      <c r="A137" s="833"/>
      <c r="B137" s="834"/>
      <c r="C137" s="834"/>
      <c r="D137" s="839"/>
      <c r="E137" s="839"/>
      <c r="F137" s="839"/>
      <c r="G137" s="839"/>
      <c r="H137" s="839"/>
      <c r="I137" s="839"/>
      <c r="J137" s="834"/>
      <c r="K137" s="834"/>
      <c r="L137" s="834"/>
      <c r="M137" s="835"/>
    </row>
    <row r="138" spans="1:13">
      <c r="A138" s="845" t="s">
        <v>116</v>
      </c>
      <c r="B138" s="846"/>
      <c r="C138" s="846"/>
      <c r="D138" s="846"/>
      <c r="E138" s="846"/>
      <c r="F138" s="846"/>
      <c r="G138" s="846"/>
      <c r="H138" s="847" t="s">
        <v>117</v>
      </c>
      <c r="I138" s="848"/>
      <c r="J138" s="848"/>
      <c r="K138" s="848"/>
      <c r="L138" s="848"/>
      <c r="M138" s="849"/>
    </row>
    <row r="139" spans="1:13">
      <c r="A139" s="396" t="s">
        <v>118</v>
      </c>
      <c r="B139" s="846" t="s">
        <v>12</v>
      </c>
      <c r="C139" s="846"/>
      <c r="D139" s="382" t="s">
        <v>118</v>
      </c>
      <c r="E139" s="395"/>
      <c r="F139" s="846" t="s">
        <v>12</v>
      </c>
      <c r="G139" s="846"/>
      <c r="H139" s="384"/>
      <c r="I139" s="384"/>
      <c r="J139" s="385" t="s">
        <v>119</v>
      </c>
      <c r="K139" s="384"/>
      <c r="L139" s="386" t="s">
        <v>12</v>
      </c>
      <c r="M139" s="387"/>
    </row>
    <row r="140" spans="1:13">
      <c r="A140" s="388" t="s">
        <v>120</v>
      </c>
      <c r="B140" s="854" t="s">
        <v>121</v>
      </c>
      <c r="C140" s="854"/>
      <c r="D140" s="854" t="s">
        <v>122</v>
      </c>
      <c r="E140" s="854"/>
      <c r="F140" s="854" t="s">
        <v>123</v>
      </c>
      <c r="G140" s="854"/>
      <c r="H140" s="384"/>
      <c r="I140" s="384"/>
      <c r="J140" s="855">
        <v>3</v>
      </c>
      <c r="K140" s="856"/>
      <c r="L140" s="395" t="s">
        <v>105</v>
      </c>
      <c r="M140" s="387"/>
    </row>
    <row r="141" spans="1:13">
      <c r="A141" s="388" t="s">
        <v>124</v>
      </c>
      <c r="B141" s="854" t="s">
        <v>125</v>
      </c>
      <c r="C141" s="854"/>
      <c r="D141" s="854" t="s">
        <v>126</v>
      </c>
      <c r="E141" s="854"/>
      <c r="F141" s="854" t="s">
        <v>127</v>
      </c>
      <c r="G141" s="854"/>
      <c r="H141" s="384"/>
      <c r="I141" s="384"/>
      <c r="J141" s="855">
        <v>2</v>
      </c>
      <c r="K141" s="856"/>
      <c r="L141" s="395" t="s">
        <v>108</v>
      </c>
      <c r="M141" s="387"/>
    </row>
    <row r="142" spans="1:13">
      <c r="A142" s="388" t="s">
        <v>128</v>
      </c>
      <c r="B142" s="854" t="s">
        <v>129</v>
      </c>
      <c r="C142" s="854"/>
      <c r="D142" s="854" t="s">
        <v>130</v>
      </c>
      <c r="E142" s="854"/>
      <c r="F142" s="854" t="s">
        <v>131</v>
      </c>
      <c r="G142" s="854"/>
      <c r="H142" s="384"/>
      <c r="I142" s="384"/>
      <c r="J142" s="855">
        <v>1</v>
      </c>
      <c r="K142" s="856"/>
      <c r="L142" s="395" t="s">
        <v>132</v>
      </c>
      <c r="M142" s="387"/>
    </row>
    <row r="143" spans="1:13" ht="13.5" thickBot="1">
      <c r="A143" s="389" t="s">
        <v>133</v>
      </c>
      <c r="B143" s="859" t="s">
        <v>134</v>
      </c>
      <c r="C143" s="859"/>
      <c r="D143" s="860" t="s">
        <v>135</v>
      </c>
      <c r="E143" s="860"/>
      <c r="F143" s="860" t="s">
        <v>136</v>
      </c>
      <c r="G143" s="860"/>
      <c r="H143" s="390"/>
      <c r="I143" s="390"/>
      <c r="J143" s="390"/>
      <c r="K143" s="390"/>
      <c r="L143" s="390"/>
      <c r="M143" s="391"/>
    </row>
    <row r="144" spans="1:13" ht="13.5" thickBot="1"/>
    <row r="145" spans="1:13" ht="15.75">
      <c r="A145" s="360"/>
      <c r="B145" s="797" t="s">
        <v>434</v>
      </c>
      <c r="C145" s="797"/>
      <c r="D145" s="797"/>
      <c r="E145" s="797"/>
      <c r="F145" s="797"/>
      <c r="G145" s="797"/>
      <c r="H145" s="797"/>
      <c r="I145" s="809"/>
      <c r="J145" s="796" t="s">
        <v>435</v>
      </c>
      <c r="K145" s="797"/>
      <c r="L145" s="797"/>
      <c r="M145" s="798"/>
    </row>
    <row r="146" spans="1:13" ht="20.25">
      <c r="A146" s="799" t="s">
        <v>436</v>
      </c>
      <c r="B146" s="800"/>
      <c r="C146" s="800"/>
      <c r="D146" s="800"/>
      <c r="E146" s="800"/>
      <c r="F146" s="800"/>
      <c r="G146" s="800"/>
      <c r="H146" s="800"/>
      <c r="I146" s="800"/>
      <c r="J146" s="800"/>
      <c r="K146" s="800"/>
      <c r="L146" s="800"/>
      <c r="M146" s="801"/>
    </row>
    <row r="147" spans="1:13" ht="20.25">
      <c r="A147" s="361"/>
      <c r="B147" s="802" t="s">
        <v>437</v>
      </c>
      <c r="C147" s="802"/>
      <c r="D147" s="802"/>
      <c r="E147" s="803"/>
      <c r="F147" s="362" t="s">
        <v>438</v>
      </c>
      <c r="G147" s="362"/>
      <c r="H147" s="804" t="s">
        <v>439</v>
      </c>
      <c r="I147" s="805"/>
      <c r="J147" s="806"/>
      <c r="K147" s="363" t="s">
        <v>440</v>
      </c>
      <c r="L147" s="401"/>
      <c r="M147" s="365"/>
    </row>
    <row r="148" spans="1:13" ht="15">
      <c r="A148" s="807" t="s">
        <v>441</v>
      </c>
      <c r="B148" s="805"/>
      <c r="C148" s="805"/>
      <c r="D148" s="805"/>
      <c r="E148" s="805"/>
      <c r="F148" s="805"/>
      <c r="G148" s="805"/>
      <c r="H148" s="805"/>
      <c r="I148" s="805"/>
      <c r="J148" s="805"/>
      <c r="K148" s="805"/>
      <c r="L148" s="805"/>
      <c r="M148" s="808"/>
    </row>
    <row r="149" spans="1:13" ht="15">
      <c r="A149" s="829" t="s">
        <v>442</v>
      </c>
      <c r="B149" s="830"/>
      <c r="C149" s="830"/>
      <c r="D149" s="830"/>
      <c r="E149" s="830"/>
      <c r="F149" s="830"/>
      <c r="G149" s="830"/>
      <c r="H149" s="830"/>
      <c r="I149" s="830"/>
      <c r="J149" s="830"/>
      <c r="K149" s="830"/>
      <c r="L149" s="830"/>
      <c r="M149" s="841"/>
    </row>
    <row r="150" spans="1:13" ht="15">
      <c r="A150" s="825" t="s">
        <v>496</v>
      </c>
      <c r="B150" s="826"/>
      <c r="C150" s="819" t="s">
        <v>16</v>
      </c>
      <c r="D150" s="820"/>
      <c r="E150" s="820"/>
      <c r="F150" s="820"/>
      <c r="G150" s="832"/>
      <c r="H150" s="810" t="s">
        <v>443</v>
      </c>
      <c r="I150" s="811"/>
      <c r="J150" s="812"/>
      <c r="K150" s="819">
        <v>4</v>
      </c>
      <c r="L150" s="820"/>
      <c r="M150" s="821"/>
    </row>
    <row r="151" spans="1:13" ht="15">
      <c r="A151" s="825" t="s">
        <v>444</v>
      </c>
      <c r="B151" s="826"/>
      <c r="C151" s="819">
        <v>1</v>
      </c>
      <c r="D151" s="820"/>
      <c r="E151" s="820"/>
      <c r="F151" s="820"/>
      <c r="G151" s="832"/>
      <c r="H151" s="813" t="s">
        <v>445</v>
      </c>
      <c r="I151" s="814"/>
      <c r="J151" s="815"/>
      <c r="K151" s="819">
        <v>1488</v>
      </c>
      <c r="L151" s="820"/>
      <c r="M151" s="821"/>
    </row>
    <row r="152" spans="1:13" ht="15">
      <c r="A152" s="825" t="s">
        <v>446</v>
      </c>
      <c r="B152" s="826"/>
      <c r="C152" s="867">
        <v>42889</v>
      </c>
      <c r="D152" s="820"/>
      <c r="E152" s="820"/>
      <c r="F152" s="820"/>
      <c r="G152" s="832"/>
      <c r="H152" s="813" t="s">
        <v>447</v>
      </c>
      <c r="I152" s="814"/>
      <c r="J152" s="815"/>
      <c r="K152" s="819">
        <v>9906016353</v>
      </c>
      <c r="L152" s="820"/>
      <c r="M152" s="821"/>
    </row>
    <row r="153" spans="1:13" ht="15">
      <c r="A153" s="825" t="s">
        <v>448</v>
      </c>
      <c r="B153" s="826"/>
      <c r="C153" s="819" t="s">
        <v>149</v>
      </c>
      <c r="D153" s="820"/>
      <c r="E153" s="820"/>
      <c r="F153" s="820"/>
      <c r="G153" s="832"/>
      <c r="H153" s="816" t="s">
        <v>88</v>
      </c>
      <c r="I153" s="817"/>
      <c r="J153" s="818"/>
      <c r="K153" s="819" t="s">
        <v>315</v>
      </c>
      <c r="L153" s="820"/>
      <c r="M153" s="821"/>
    </row>
    <row r="154" spans="1:13" ht="15">
      <c r="A154" s="833" t="s">
        <v>449</v>
      </c>
      <c r="B154" s="834"/>
      <c r="C154" s="834"/>
      <c r="D154" s="834"/>
      <c r="E154" s="834"/>
      <c r="F154" s="834"/>
      <c r="G154" s="834"/>
      <c r="H154" s="834"/>
      <c r="I154" s="834"/>
      <c r="J154" s="834"/>
      <c r="K154" s="834"/>
      <c r="L154" s="834"/>
      <c r="M154" s="835"/>
    </row>
    <row r="155" spans="1:13" ht="15">
      <c r="A155" s="853" t="s">
        <v>450</v>
      </c>
      <c r="B155" s="834" t="s">
        <v>451</v>
      </c>
      <c r="C155" s="834"/>
      <c r="D155" s="834"/>
      <c r="E155" s="834"/>
      <c r="F155" s="834"/>
      <c r="G155" s="834"/>
      <c r="H155" s="834" t="s">
        <v>452</v>
      </c>
      <c r="I155" s="834"/>
      <c r="J155" s="834"/>
      <c r="K155" s="834"/>
      <c r="L155" s="834"/>
      <c r="M155" s="835"/>
    </row>
    <row r="156" spans="1:13" ht="30">
      <c r="A156" s="853"/>
      <c r="B156" s="366" t="s">
        <v>453</v>
      </c>
      <c r="C156" s="366" t="s">
        <v>454</v>
      </c>
      <c r="D156" s="366" t="s">
        <v>455</v>
      </c>
      <c r="E156" s="366" t="s">
        <v>456</v>
      </c>
      <c r="F156" s="366">
        <v>100</v>
      </c>
      <c r="G156" s="367" t="s">
        <v>72</v>
      </c>
      <c r="H156" s="366" t="s">
        <v>457</v>
      </c>
      <c r="I156" s="366" t="s">
        <v>454</v>
      </c>
      <c r="J156" s="366" t="s">
        <v>455</v>
      </c>
      <c r="K156" s="366" t="s">
        <v>458</v>
      </c>
      <c r="L156" s="366">
        <v>100</v>
      </c>
      <c r="M156" s="368" t="s">
        <v>72</v>
      </c>
    </row>
    <row r="157" spans="1:13" ht="15">
      <c r="A157" s="400" t="s">
        <v>5</v>
      </c>
      <c r="B157" s="392">
        <v>9.75</v>
      </c>
      <c r="C157" s="414">
        <v>5</v>
      </c>
      <c r="D157" s="414">
        <v>5</v>
      </c>
      <c r="E157" s="392">
        <v>80</v>
      </c>
      <c r="F157" s="475">
        <v>99.75</v>
      </c>
      <c r="G157" s="507" t="s">
        <v>121</v>
      </c>
      <c r="H157" s="414">
        <v>10</v>
      </c>
      <c r="I157" s="414">
        <v>5</v>
      </c>
      <c r="J157" s="414">
        <v>5</v>
      </c>
      <c r="K157" s="517">
        <v>79</v>
      </c>
      <c r="L157" s="474">
        <f t="shared" ref="L157" si="19">SUM(H157:K157)</f>
        <v>99</v>
      </c>
      <c r="M157" s="507" t="str">
        <f t="shared" ref="M157:M160" si="20">IF(L157&gt;=91,"A1",IF(L157&gt;=81,"A2",IF(L157&gt;=71,"B1",IF(L157&gt;=61,"B2",IF(L157&gt;=51,"C1",IF(L157&gt;=41,"C2",IF(L157&gt;=33,"D","E")))))))</f>
        <v>A1</v>
      </c>
    </row>
    <row r="158" spans="1:13" ht="15">
      <c r="A158" s="400" t="s">
        <v>6</v>
      </c>
      <c r="B158" s="392">
        <v>10</v>
      </c>
      <c r="C158" s="414">
        <v>5</v>
      </c>
      <c r="D158" s="414">
        <v>5</v>
      </c>
      <c r="E158" s="414">
        <v>79</v>
      </c>
      <c r="F158" s="475">
        <v>99</v>
      </c>
      <c r="G158" s="507" t="s">
        <v>121</v>
      </c>
      <c r="H158" s="446">
        <v>9.75</v>
      </c>
      <c r="I158" s="414">
        <v>5</v>
      </c>
      <c r="J158" s="414">
        <v>5</v>
      </c>
      <c r="K158" s="450">
        <v>79</v>
      </c>
      <c r="L158" s="447">
        <f>SUM(H158:K158)</f>
        <v>98.75</v>
      </c>
      <c r="M158" s="445" t="str">
        <f t="shared" si="20"/>
        <v>A1</v>
      </c>
    </row>
    <row r="159" spans="1:13" ht="15.75">
      <c r="A159" s="400" t="s">
        <v>459</v>
      </c>
      <c r="B159" s="453">
        <v>9.75</v>
      </c>
      <c r="C159" s="453">
        <v>5</v>
      </c>
      <c r="D159" s="453">
        <v>5</v>
      </c>
      <c r="E159" s="453">
        <v>80</v>
      </c>
      <c r="F159" s="435">
        <f t="shared" ref="F159" si="21">B159+C159+D159+E159</f>
        <v>99.75</v>
      </c>
      <c r="G159" s="432" t="str">
        <f t="shared" ref="G159" si="22">IF(F159&gt;=91,"A1",IF(F159&gt;=81,"A2",IF(F159&gt;=71,"B1",IF(F159&gt;=61,"B2",IF(F159&gt;=51,"C1",IF(F159&gt;=41,"C2",IF(F159&gt;=33,"D","E")))))))</f>
        <v>A1</v>
      </c>
      <c r="H159" s="446">
        <v>10</v>
      </c>
      <c r="I159" s="414">
        <v>5</v>
      </c>
      <c r="J159" s="414">
        <v>5</v>
      </c>
      <c r="K159" s="441">
        <v>78</v>
      </c>
      <c r="L159" s="447">
        <f t="shared" ref="L159" si="23">SUM(H159:K159)</f>
        <v>98</v>
      </c>
      <c r="M159" s="445" t="str">
        <f t="shared" si="20"/>
        <v>A1</v>
      </c>
    </row>
    <row r="160" spans="1:13" ht="15.75">
      <c r="A160" s="505" t="s">
        <v>8</v>
      </c>
      <c r="B160" s="432">
        <v>10</v>
      </c>
      <c r="C160" s="453">
        <v>5</v>
      </c>
      <c r="D160" s="453">
        <v>5</v>
      </c>
      <c r="E160" s="432">
        <v>80</v>
      </c>
      <c r="F160" s="435">
        <v>100</v>
      </c>
      <c r="G160" s="436" t="s">
        <v>121</v>
      </c>
      <c r="H160" s="372">
        <v>10</v>
      </c>
      <c r="I160" s="414">
        <v>5</v>
      </c>
      <c r="J160" s="414">
        <v>5</v>
      </c>
      <c r="K160" s="450">
        <v>79</v>
      </c>
      <c r="L160" s="447">
        <f>SUM(H160:K160)</f>
        <v>99</v>
      </c>
      <c r="M160" s="447" t="str">
        <f t="shared" si="20"/>
        <v>A1</v>
      </c>
    </row>
    <row r="161" spans="1:13" ht="15.75">
      <c r="A161" s="400" t="s">
        <v>498</v>
      </c>
      <c r="B161" s="485"/>
      <c r="C161" s="485"/>
      <c r="D161" s="485"/>
      <c r="E161" s="373"/>
      <c r="F161" s="496">
        <v>50</v>
      </c>
      <c r="G161" s="485"/>
      <c r="H161" s="485"/>
      <c r="I161" s="485"/>
      <c r="J161" s="485"/>
      <c r="K161" s="485"/>
      <c r="L161" s="485">
        <v>48.75</v>
      </c>
      <c r="M161" s="488"/>
    </row>
    <row r="162" spans="1:13" ht="15.75">
      <c r="A162" s="400" t="s">
        <v>499</v>
      </c>
      <c r="B162" s="485"/>
      <c r="C162" s="485"/>
      <c r="D162" s="485"/>
      <c r="E162" s="489"/>
      <c r="F162" s="485">
        <v>50</v>
      </c>
      <c r="G162" s="485"/>
      <c r="H162" s="485"/>
      <c r="I162" s="485"/>
      <c r="J162" s="485"/>
      <c r="K162" s="489"/>
      <c r="L162" s="485">
        <v>50</v>
      </c>
      <c r="M162" s="488"/>
    </row>
    <row r="163" spans="1:13" ht="15.75">
      <c r="A163" s="400" t="s">
        <v>516</v>
      </c>
      <c r="B163" s="485"/>
      <c r="C163" s="485"/>
      <c r="D163" s="485"/>
      <c r="E163" s="485"/>
      <c r="F163" s="485">
        <v>50</v>
      </c>
      <c r="G163" s="485"/>
      <c r="H163" s="485"/>
      <c r="I163" s="485"/>
      <c r="J163" s="485"/>
      <c r="K163" s="485"/>
      <c r="L163" s="485">
        <v>50</v>
      </c>
      <c r="M163" s="488"/>
    </row>
    <row r="164" spans="1:13" ht="26.25">
      <c r="A164" s="401" t="s">
        <v>463</v>
      </c>
      <c r="B164" s="401"/>
      <c r="C164" s="402" t="s">
        <v>464</v>
      </c>
      <c r="D164" s="375">
        <f>(F157+F158+F159+F160+F161)</f>
        <v>448.5</v>
      </c>
      <c r="E164" s="375"/>
      <c r="F164" s="402" t="s">
        <v>465</v>
      </c>
      <c r="G164" s="375">
        <f>(D164/450)*100</f>
        <v>99.666666666666671</v>
      </c>
      <c r="H164" s="375"/>
      <c r="I164" s="376"/>
      <c r="J164" s="851" t="s">
        <v>466</v>
      </c>
      <c r="K164" s="851"/>
      <c r="L164" s="839" t="str">
        <f>IF(G164&gt;=91,"A1",IF(G164&gt;=81,"A2",IF(G164&gt;=71,"B1",IF(G164&gt;=61,"B2",IF(G164&gt;=51,"C1",IF(G164&gt;=41,"C2",IF(G164&gt;=33,"D","E")))))))</f>
        <v>A1</v>
      </c>
      <c r="M164" s="839" t="str">
        <f t="shared" ref="M164:M166" si="24">IF(K164&gt;=91,"A1",IF(K164&gt;=81,"A2",IF(K164&gt;=71,"B1",IF(K164&gt;=61,"B2",IF(K164&gt;=51,"C1",IF(K164&gt;=41,"C2",IF(K164&gt;=33,"D","E")))))))</f>
        <v>E</v>
      </c>
    </row>
    <row r="165" spans="1:13" ht="26.25">
      <c r="A165" s="377" t="s">
        <v>467</v>
      </c>
      <c r="B165" s="401"/>
      <c r="C165" s="402" t="s">
        <v>468</v>
      </c>
      <c r="D165" s="375">
        <f>(L157+L158+L159+L160+L161)</f>
        <v>443.5</v>
      </c>
      <c r="E165" s="375"/>
      <c r="F165" s="402" t="s">
        <v>469</v>
      </c>
      <c r="G165" s="378">
        <f>D165/450*100</f>
        <v>98.555555555555557</v>
      </c>
      <c r="H165" s="378"/>
      <c r="I165" s="379"/>
      <c r="J165" s="851" t="s">
        <v>470</v>
      </c>
      <c r="K165" s="851"/>
      <c r="L165" s="839" t="str">
        <f>IF(G165&gt;=91,"A1",IF(G165&gt;=81,"A2",IF(G165&gt;=71,"B1",IF(G165&gt;=61,"B2",IF(G165&gt;=51,"C1",IF(G165&gt;=41,"C2",IF(G165&gt;=33,"D","E")))))))</f>
        <v>A1</v>
      </c>
      <c r="M165" s="839" t="str">
        <f t="shared" si="24"/>
        <v>E</v>
      </c>
    </row>
    <row r="166" spans="1:13" ht="15">
      <c r="A166" s="403" t="s">
        <v>471</v>
      </c>
      <c r="B166" s="403"/>
      <c r="C166" s="403">
        <f>(D164+D165)</f>
        <v>892</v>
      </c>
      <c r="D166" s="852"/>
      <c r="E166" s="852"/>
      <c r="F166" s="403" t="s">
        <v>472</v>
      </c>
      <c r="G166" s="403"/>
      <c r="H166" s="403"/>
      <c r="I166" s="512">
        <f>(C166/900)*100</f>
        <v>99.111111111111114</v>
      </c>
      <c r="J166" s="403" t="s">
        <v>473</v>
      </c>
      <c r="K166" s="403"/>
      <c r="L166" s="852" t="str">
        <f>IF(I166&gt;=91,"A1",IF(I166&gt;=81,"A2",IF(I166&gt;=71,"B1",IF(I166&gt;=61,"B2",IF(I166&gt;=51,"C1",IF(I166&gt;=41,"C2",IF(I166&gt;=33,"D","E")))))))</f>
        <v>A1</v>
      </c>
      <c r="M166" s="852" t="str">
        <f t="shared" si="24"/>
        <v>E</v>
      </c>
    </row>
    <row r="167" spans="1:13">
      <c r="A167" s="822" t="s">
        <v>100</v>
      </c>
      <c r="B167" s="823"/>
      <c r="C167" s="823"/>
      <c r="D167" s="823"/>
      <c r="E167" s="823"/>
      <c r="F167" s="823"/>
      <c r="G167" s="823"/>
      <c r="H167" s="823"/>
      <c r="I167" s="823"/>
      <c r="J167" s="823"/>
      <c r="K167" s="823"/>
      <c r="L167" s="823"/>
      <c r="M167" s="824"/>
    </row>
    <row r="168" spans="1:13" ht="15">
      <c r="A168" s="833" t="s">
        <v>101</v>
      </c>
      <c r="B168" s="834"/>
      <c r="C168" s="834"/>
      <c r="D168" s="834"/>
      <c r="E168" s="834"/>
      <c r="F168" s="834"/>
      <c r="G168" s="834"/>
      <c r="H168" s="834"/>
      <c r="I168" s="834"/>
      <c r="J168" s="834"/>
      <c r="K168" s="834"/>
      <c r="L168" s="834"/>
      <c r="M168" s="835"/>
    </row>
    <row r="169" spans="1:13" ht="15">
      <c r="A169" s="833" t="s">
        <v>102</v>
      </c>
      <c r="B169" s="834"/>
      <c r="C169" s="834"/>
      <c r="D169" s="834"/>
      <c r="E169" s="834"/>
      <c r="F169" s="834" t="s">
        <v>103</v>
      </c>
      <c r="G169" s="834"/>
      <c r="H169" s="834"/>
      <c r="I169" s="834"/>
      <c r="J169" s="834"/>
      <c r="K169" s="834" t="s">
        <v>474</v>
      </c>
      <c r="L169" s="834"/>
      <c r="M169" s="835"/>
    </row>
    <row r="170" spans="1:13" ht="15">
      <c r="A170" s="836" t="s">
        <v>104</v>
      </c>
      <c r="B170" s="837"/>
      <c r="C170" s="837"/>
      <c r="D170" s="837"/>
      <c r="E170" s="837"/>
      <c r="F170" s="838" t="s">
        <v>105</v>
      </c>
      <c r="G170" s="839"/>
      <c r="H170" s="839"/>
      <c r="I170" s="839"/>
      <c r="J170" s="839"/>
      <c r="K170" s="838" t="s">
        <v>105</v>
      </c>
      <c r="L170" s="839"/>
      <c r="M170" s="840"/>
    </row>
    <row r="171" spans="1:13" ht="15">
      <c r="A171" s="833" t="s">
        <v>106</v>
      </c>
      <c r="B171" s="834"/>
      <c r="C171" s="834"/>
      <c r="D171" s="834"/>
      <c r="E171" s="834"/>
      <c r="F171" s="834"/>
      <c r="G171" s="834"/>
      <c r="H171" s="834"/>
      <c r="I171" s="834"/>
      <c r="J171" s="834"/>
      <c r="K171" s="834"/>
      <c r="L171" s="834"/>
      <c r="M171" s="835"/>
    </row>
    <row r="172" spans="1:13" ht="15">
      <c r="A172" s="833" t="s">
        <v>102</v>
      </c>
      <c r="B172" s="834"/>
      <c r="C172" s="834"/>
      <c r="D172" s="834"/>
      <c r="E172" s="834"/>
      <c r="F172" s="834" t="s">
        <v>103</v>
      </c>
      <c r="G172" s="834"/>
      <c r="H172" s="834"/>
      <c r="I172" s="834"/>
      <c r="J172" s="834"/>
      <c r="K172" s="834" t="s">
        <v>474</v>
      </c>
      <c r="L172" s="834"/>
      <c r="M172" s="835"/>
    </row>
    <row r="173" spans="1:13" ht="15">
      <c r="A173" s="825" t="s">
        <v>107</v>
      </c>
      <c r="B173" s="826"/>
      <c r="C173" s="826"/>
      <c r="D173" s="826"/>
      <c r="E173" s="826"/>
      <c r="F173" s="834" t="s">
        <v>105</v>
      </c>
      <c r="G173" s="834"/>
      <c r="H173" s="834"/>
      <c r="I173" s="834"/>
      <c r="J173" s="834"/>
      <c r="K173" s="834" t="s">
        <v>105</v>
      </c>
      <c r="L173" s="834"/>
      <c r="M173" s="835"/>
    </row>
    <row r="174" spans="1:13" ht="15">
      <c r="A174" s="825" t="s">
        <v>109</v>
      </c>
      <c r="B174" s="826"/>
      <c r="C174" s="826"/>
      <c r="D174" s="826"/>
      <c r="E174" s="826"/>
      <c r="F174" s="868" t="s">
        <v>105</v>
      </c>
      <c r="G174" s="839"/>
      <c r="H174" s="839"/>
      <c r="I174" s="839"/>
      <c r="J174" s="839"/>
      <c r="K174" s="868" t="s">
        <v>105</v>
      </c>
      <c r="L174" s="839"/>
      <c r="M174" s="840"/>
    </row>
    <row r="175" spans="1:13" ht="15">
      <c r="A175" s="829" t="s">
        <v>110</v>
      </c>
      <c r="B175" s="830"/>
      <c r="C175" s="830"/>
      <c r="D175" s="830"/>
      <c r="E175" s="831"/>
      <c r="F175" s="869" t="s">
        <v>105</v>
      </c>
      <c r="G175" s="870"/>
      <c r="H175" s="870"/>
      <c r="I175" s="870"/>
      <c r="J175" s="871"/>
      <c r="K175" s="869" t="s">
        <v>105</v>
      </c>
      <c r="L175" s="870"/>
      <c r="M175" s="872"/>
    </row>
    <row r="176" spans="1:13" ht="15">
      <c r="A176" s="829" t="s">
        <v>111</v>
      </c>
      <c r="B176" s="830"/>
      <c r="C176" s="830"/>
      <c r="D176" s="830"/>
      <c r="E176" s="831"/>
      <c r="F176" s="869" t="s">
        <v>105</v>
      </c>
      <c r="G176" s="870"/>
      <c r="H176" s="870"/>
      <c r="I176" s="870"/>
      <c r="J176" s="871"/>
      <c r="K176" s="869" t="s">
        <v>105</v>
      </c>
      <c r="L176" s="870"/>
      <c r="M176" s="872"/>
    </row>
    <row r="177" spans="1:13" ht="15">
      <c r="A177" s="833" t="s">
        <v>112</v>
      </c>
      <c r="B177" s="834"/>
      <c r="C177" s="834"/>
      <c r="D177" s="834"/>
      <c r="E177" s="834"/>
      <c r="F177" s="834"/>
      <c r="G177" s="834"/>
      <c r="H177" s="834"/>
      <c r="I177" s="834"/>
      <c r="J177" s="834"/>
      <c r="K177" s="834"/>
      <c r="L177" s="834"/>
      <c r="M177" s="835"/>
    </row>
    <row r="178" spans="1:13" ht="15">
      <c r="A178" s="833" t="s">
        <v>102</v>
      </c>
      <c r="B178" s="834"/>
      <c r="C178" s="834"/>
      <c r="D178" s="834"/>
      <c r="E178" s="834"/>
      <c r="F178" s="834" t="s">
        <v>103</v>
      </c>
      <c r="G178" s="834"/>
      <c r="H178" s="834"/>
      <c r="I178" s="834"/>
      <c r="J178" s="834"/>
      <c r="K178" s="834" t="s">
        <v>474</v>
      </c>
      <c r="L178" s="834"/>
      <c r="M178" s="835"/>
    </row>
    <row r="179" spans="1:13" ht="15">
      <c r="A179" s="836" t="s">
        <v>113</v>
      </c>
      <c r="B179" s="837"/>
      <c r="C179" s="837"/>
      <c r="D179" s="837"/>
      <c r="E179" s="837"/>
      <c r="F179" s="837"/>
      <c r="G179" s="827" t="s">
        <v>532</v>
      </c>
      <c r="H179" s="827"/>
      <c r="I179" s="827"/>
      <c r="J179" s="827"/>
      <c r="K179" s="827"/>
      <c r="L179" s="827"/>
      <c r="M179" s="828"/>
    </row>
    <row r="180" spans="1:13" ht="15">
      <c r="A180" s="506" t="s">
        <v>475</v>
      </c>
      <c r="B180" s="819" t="s">
        <v>409</v>
      </c>
      <c r="C180" s="820"/>
      <c r="D180" s="820"/>
      <c r="E180" s="820"/>
      <c r="F180" s="820"/>
      <c r="G180" s="820"/>
      <c r="H180" s="820"/>
      <c r="I180" s="820"/>
      <c r="J180" s="820"/>
      <c r="K180" s="820"/>
      <c r="L180" s="820"/>
      <c r="M180" s="821"/>
    </row>
    <row r="181" spans="1:13" ht="15">
      <c r="A181" s="506" t="s">
        <v>115</v>
      </c>
      <c r="B181" s="819" t="s">
        <v>502</v>
      </c>
      <c r="C181" s="820"/>
      <c r="D181" s="820"/>
      <c r="E181" s="820"/>
      <c r="F181" s="820"/>
      <c r="G181" s="820"/>
      <c r="H181" s="820"/>
      <c r="I181" s="820"/>
      <c r="J181" s="820"/>
      <c r="K181" s="820"/>
      <c r="L181" s="820"/>
      <c r="M181" s="821"/>
    </row>
    <row r="182" spans="1:13">
      <c r="A182" s="833" t="s">
        <v>476</v>
      </c>
      <c r="B182" s="834"/>
      <c r="C182" s="834"/>
      <c r="D182" s="839"/>
      <c r="E182" s="839"/>
      <c r="F182" s="839"/>
      <c r="G182" s="839"/>
      <c r="H182" s="839"/>
      <c r="I182" s="839"/>
      <c r="J182" s="834" t="s">
        <v>477</v>
      </c>
      <c r="K182" s="834"/>
      <c r="L182" s="834"/>
      <c r="M182" s="835"/>
    </row>
    <row r="183" spans="1:13">
      <c r="A183" s="833"/>
      <c r="B183" s="834"/>
      <c r="C183" s="834"/>
      <c r="D183" s="839"/>
      <c r="E183" s="839"/>
      <c r="F183" s="839"/>
      <c r="G183" s="839"/>
      <c r="H183" s="839"/>
      <c r="I183" s="839"/>
      <c r="J183" s="834"/>
      <c r="K183" s="834"/>
      <c r="L183" s="834"/>
      <c r="M183" s="835"/>
    </row>
    <row r="184" spans="1:13">
      <c r="A184" s="833"/>
      <c r="B184" s="834"/>
      <c r="C184" s="834"/>
      <c r="D184" s="839"/>
      <c r="E184" s="839"/>
      <c r="F184" s="839"/>
      <c r="G184" s="839"/>
      <c r="H184" s="839"/>
      <c r="I184" s="839"/>
      <c r="J184" s="834"/>
      <c r="K184" s="834"/>
      <c r="L184" s="834"/>
      <c r="M184" s="835"/>
    </row>
    <row r="185" spans="1:13">
      <c r="A185" s="833"/>
      <c r="B185" s="834"/>
      <c r="C185" s="834"/>
      <c r="D185" s="839"/>
      <c r="E185" s="839"/>
      <c r="F185" s="839"/>
      <c r="G185" s="839"/>
      <c r="H185" s="839"/>
      <c r="I185" s="839"/>
      <c r="J185" s="834"/>
      <c r="K185" s="834"/>
      <c r="L185" s="834"/>
      <c r="M185" s="835"/>
    </row>
    <row r="186" spans="1:13">
      <c r="A186" s="845" t="s">
        <v>116</v>
      </c>
      <c r="B186" s="846"/>
      <c r="C186" s="846"/>
      <c r="D186" s="846"/>
      <c r="E186" s="846"/>
      <c r="F186" s="846"/>
      <c r="G186" s="846"/>
      <c r="H186" s="847" t="s">
        <v>117</v>
      </c>
      <c r="I186" s="848"/>
      <c r="J186" s="848"/>
      <c r="K186" s="848"/>
      <c r="L186" s="848"/>
      <c r="M186" s="849"/>
    </row>
    <row r="187" spans="1:13">
      <c r="A187" s="396" t="s">
        <v>118</v>
      </c>
      <c r="B187" s="846" t="s">
        <v>12</v>
      </c>
      <c r="C187" s="846"/>
      <c r="D187" s="382" t="s">
        <v>118</v>
      </c>
      <c r="E187" s="395"/>
      <c r="F187" s="846" t="s">
        <v>12</v>
      </c>
      <c r="G187" s="846"/>
      <c r="H187" s="384"/>
      <c r="I187" s="384"/>
      <c r="J187" s="385" t="s">
        <v>119</v>
      </c>
      <c r="K187" s="384"/>
      <c r="L187" s="386" t="s">
        <v>12</v>
      </c>
      <c r="M187" s="387"/>
    </row>
    <row r="188" spans="1:13">
      <c r="A188" s="388" t="s">
        <v>120</v>
      </c>
      <c r="B188" s="854" t="s">
        <v>121</v>
      </c>
      <c r="C188" s="854"/>
      <c r="D188" s="854" t="s">
        <v>122</v>
      </c>
      <c r="E188" s="854"/>
      <c r="F188" s="854" t="s">
        <v>123</v>
      </c>
      <c r="G188" s="854"/>
      <c r="H188" s="384"/>
      <c r="I188" s="384"/>
      <c r="J188" s="855">
        <v>3</v>
      </c>
      <c r="K188" s="856"/>
      <c r="L188" s="395" t="s">
        <v>105</v>
      </c>
      <c r="M188" s="387"/>
    </row>
    <row r="189" spans="1:13">
      <c r="A189" s="388" t="s">
        <v>124</v>
      </c>
      <c r="B189" s="854" t="s">
        <v>125</v>
      </c>
      <c r="C189" s="854"/>
      <c r="D189" s="854" t="s">
        <v>126</v>
      </c>
      <c r="E189" s="854"/>
      <c r="F189" s="854" t="s">
        <v>127</v>
      </c>
      <c r="G189" s="854"/>
      <c r="H189" s="384"/>
      <c r="I189" s="384"/>
      <c r="J189" s="855">
        <v>2</v>
      </c>
      <c r="K189" s="856"/>
      <c r="L189" s="395" t="s">
        <v>108</v>
      </c>
      <c r="M189" s="387"/>
    </row>
    <row r="190" spans="1:13">
      <c r="A190" s="388" t="s">
        <v>128</v>
      </c>
      <c r="B190" s="854" t="s">
        <v>129</v>
      </c>
      <c r="C190" s="854"/>
      <c r="D190" s="854" t="s">
        <v>130</v>
      </c>
      <c r="E190" s="854"/>
      <c r="F190" s="854" t="s">
        <v>131</v>
      </c>
      <c r="G190" s="854"/>
      <c r="H190" s="384"/>
      <c r="I190" s="384"/>
      <c r="J190" s="855">
        <v>1</v>
      </c>
      <c r="K190" s="856"/>
      <c r="L190" s="395" t="s">
        <v>132</v>
      </c>
      <c r="M190" s="387"/>
    </row>
    <row r="191" spans="1:13" ht="13.5" thickBot="1">
      <c r="A191" s="389" t="s">
        <v>133</v>
      </c>
      <c r="B191" s="859" t="s">
        <v>134</v>
      </c>
      <c r="C191" s="859"/>
      <c r="D191" s="860" t="s">
        <v>135</v>
      </c>
      <c r="E191" s="860"/>
      <c r="F191" s="860" t="s">
        <v>136</v>
      </c>
      <c r="G191" s="860"/>
      <c r="H191" s="390"/>
      <c r="I191" s="390"/>
      <c r="J191" s="390"/>
      <c r="K191" s="390"/>
      <c r="L191" s="390"/>
      <c r="M191" s="391"/>
    </row>
    <row r="192" spans="1:13" ht="13.5" thickBot="1"/>
    <row r="193" spans="1:13" ht="15.75">
      <c r="A193" s="360"/>
      <c r="B193" s="797" t="s">
        <v>434</v>
      </c>
      <c r="C193" s="797"/>
      <c r="D193" s="797"/>
      <c r="E193" s="797"/>
      <c r="F193" s="797"/>
      <c r="G193" s="797"/>
      <c r="H193" s="797"/>
      <c r="I193" s="809"/>
      <c r="J193" s="796" t="s">
        <v>435</v>
      </c>
      <c r="K193" s="797"/>
      <c r="L193" s="797"/>
      <c r="M193" s="798"/>
    </row>
    <row r="194" spans="1:13" ht="20.25">
      <c r="A194" s="799" t="s">
        <v>436</v>
      </c>
      <c r="B194" s="800"/>
      <c r="C194" s="800"/>
      <c r="D194" s="800"/>
      <c r="E194" s="800"/>
      <c r="F194" s="800"/>
      <c r="G194" s="800"/>
      <c r="H194" s="800"/>
      <c r="I194" s="800"/>
      <c r="J194" s="800"/>
      <c r="K194" s="800"/>
      <c r="L194" s="800"/>
      <c r="M194" s="801"/>
    </row>
    <row r="195" spans="1:13" ht="20.25">
      <c r="A195" s="361"/>
      <c r="B195" s="802" t="s">
        <v>437</v>
      </c>
      <c r="C195" s="802"/>
      <c r="D195" s="802"/>
      <c r="E195" s="803"/>
      <c r="F195" s="362" t="s">
        <v>438</v>
      </c>
      <c r="G195" s="362"/>
      <c r="H195" s="804" t="s">
        <v>439</v>
      </c>
      <c r="I195" s="805"/>
      <c r="J195" s="806"/>
      <c r="K195" s="363" t="s">
        <v>440</v>
      </c>
      <c r="L195" s="401"/>
      <c r="M195" s="365"/>
    </row>
    <row r="196" spans="1:13" ht="15">
      <c r="A196" s="807" t="s">
        <v>441</v>
      </c>
      <c r="B196" s="805"/>
      <c r="C196" s="805"/>
      <c r="D196" s="805"/>
      <c r="E196" s="805"/>
      <c r="F196" s="805"/>
      <c r="G196" s="805"/>
      <c r="H196" s="805"/>
      <c r="I196" s="805"/>
      <c r="J196" s="805"/>
      <c r="K196" s="805"/>
      <c r="L196" s="805"/>
      <c r="M196" s="808"/>
    </row>
    <row r="197" spans="1:13" ht="15">
      <c r="A197" s="829" t="s">
        <v>442</v>
      </c>
      <c r="B197" s="830"/>
      <c r="C197" s="830"/>
      <c r="D197" s="830"/>
      <c r="E197" s="830"/>
      <c r="F197" s="830"/>
      <c r="G197" s="830"/>
      <c r="H197" s="830"/>
      <c r="I197" s="830"/>
      <c r="J197" s="830"/>
      <c r="K197" s="830"/>
      <c r="L197" s="830"/>
      <c r="M197" s="841"/>
    </row>
    <row r="198" spans="1:13" ht="15">
      <c r="A198" s="825" t="s">
        <v>496</v>
      </c>
      <c r="B198" s="826"/>
      <c r="C198" s="819" t="s">
        <v>17</v>
      </c>
      <c r="D198" s="820"/>
      <c r="E198" s="820"/>
      <c r="F198" s="820"/>
      <c r="G198" s="832"/>
      <c r="H198" s="810" t="s">
        <v>443</v>
      </c>
      <c r="I198" s="811"/>
      <c r="J198" s="812"/>
      <c r="K198" s="819">
        <v>5</v>
      </c>
      <c r="L198" s="820"/>
      <c r="M198" s="821"/>
    </row>
    <row r="199" spans="1:13" ht="15">
      <c r="A199" s="825" t="s">
        <v>444</v>
      </c>
      <c r="B199" s="826"/>
      <c r="C199" s="819">
        <v>1</v>
      </c>
      <c r="D199" s="820"/>
      <c r="E199" s="820"/>
      <c r="F199" s="820"/>
      <c r="G199" s="832"/>
      <c r="H199" s="813" t="s">
        <v>445</v>
      </c>
      <c r="I199" s="814"/>
      <c r="J199" s="815"/>
      <c r="K199" s="819">
        <v>1520</v>
      </c>
      <c r="L199" s="820"/>
      <c r="M199" s="821"/>
    </row>
    <row r="200" spans="1:13" ht="15">
      <c r="A200" s="825" t="s">
        <v>446</v>
      </c>
      <c r="B200" s="826"/>
      <c r="C200" s="867" t="s">
        <v>519</v>
      </c>
      <c r="D200" s="820"/>
      <c r="E200" s="820"/>
      <c r="F200" s="820"/>
      <c r="G200" s="832"/>
      <c r="H200" s="813" t="s">
        <v>447</v>
      </c>
      <c r="I200" s="814"/>
      <c r="J200" s="815"/>
      <c r="K200" s="819">
        <v>9419202262</v>
      </c>
      <c r="L200" s="820"/>
      <c r="M200" s="821"/>
    </row>
    <row r="201" spans="1:13" ht="15">
      <c r="A201" s="825" t="s">
        <v>448</v>
      </c>
      <c r="B201" s="826"/>
      <c r="C201" s="819" t="s">
        <v>153</v>
      </c>
      <c r="D201" s="820"/>
      <c r="E201" s="820"/>
      <c r="F201" s="820"/>
      <c r="G201" s="832"/>
      <c r="H201" s="816" t="s">
        <v>88</v>
      </c>
      <c r="I201" s="817"/>
      <c r="J201" s="818"/>
      <c r="K201" s="819" t="s">
        <v>154</v>
      </c>
      <c r="L201" s="820"/>
      <c r="M201" s="821"/>
    </row>
    <row r="202" spans="1:13" ht="15">
      <c r="A202" s="833" t="s">
        <v>449</v>
      </c>
      <c r="B202" s="834"/>
      <c r="C202" s="834"/>
      <c r="D202" s="834"/>
      <c r="E202" s="834"/>
      <c r="F202" s="834"/>
      <c r="G202" s="834"/>
      <c r="H202" s="834"/>
      <c r="I202" s="834"/>
      <c r="J202" s="834"/>
      <c r="K202" s="834"/>
      <c r="L202" s="834"/>
      <c r="M202" s="835"/>
    </row>
    <row r="203" spans="1:13" ht="15">
      <c r="A203" s="853" t="s">
        <v>450</v>
      </c>
      <c r="B203" s="834" t="s">
        <v>451</v>
      </c>
      <c r="C203" s="834"/>
      <c r="D203" s="834"/>
      <c r="E203" s="834"/>
      <c r="F203" s="834"/>
      <c r="G203" s="834"/>
      <c r="H203" s="834" t="s">
        <v>452</v>
      </c>
      <c r="I203" s="834"/>
      <c r="J203" s="834"/>
      <c r="K203" s="834"/>
      <c r="L203" s="834"/>
      <c r="M203" s="835"/>
    </row>
    <row r="204" spans="1:13" ht="30">
      <c r="A204" s="853"/>
      <c r="B204" s="366" t="s">
        <v>453</v>
      </c>
      <c r="C204" s="366" t="s">
        <v>454</v>
      </c>
      <c r="D204" s="366" t="s">
        <v>455</v>
      </c>
      <c r="E204" s="366" t="s">
        <v>456</v>
      </c>
      <c r="F204" s="366">
        <v>100</v>
      </c>
      <c r="G204" s="367" t="s">
        <v>72</v>
      </c>
      <c r="H204" s="366" t="s">
        <v>457</v>
      </c>
      <c r="I204" s="366" t="s">
        <v>454</v>
      </c>
      <c r="J204" s="366" t="s">
        <v>455</v>
      </c>
      <c r="K204" s="366" t="s">
        <v>458</v>
      </c>
      <c r="L204" s="366">
        <v>100</v>
      </c>
      <c r="M204" s="368" t="s">
        <v>72</v>
      </c>
    </row>
    <row r="205" spans="1:13" ht="15">
      <c r="A205" s="400" t="s">
        <v>5</v>
      </c>
      <c r="B205" s="392">
        <v>7.5</v>
      </c>
      <c r="C205" s="414">
        <v>4</v>
      </c>
      <c r="D205" s="414">
        <v>4</v>
      </c>
      <c r="E205" s="392">
        <v>54</v>
      </c>
      <c r="F205" s="475">
        <v>69.5</v>
      </c>
      <c r="G205" s="507" t="s">
        <v>134</v>
      </c>
      <c r="H205" s="414">
        <v>7.5</v>
      </c>
      <c r="I205" s="414">
        <v>5</v>
      </c>
      <c r="J205" s="414">
        <v>5</v>
      </c>
      <c r="K205" s="517">
        <v>54</v>
      </c>
      <c r="L205" s="474">
        <f t="shared" ref="L205" si="25">SUM(H205:K205)</f>
        <v>71.5</v>
      </c>
      <c r="M205" s="507" t="str">
        <f t="shared" ref="M205:M208" si="26">IF(L205&gt;=91,"A1",IF(L205&gt;=81,"A2",IF(L205&gt;=71,"B1",IF(L205&gt;=61,"B2",IF(L205&gt;=51,"C1",IF(L205&gt;=41,"C2",IF(L205&gt;=33,"D","E")))))))</f>
        <v>B1</v>
      </c>
    </row>
    <row r="206" spans="1:13" ht="15">
      <c r="A206" s="400" t="s">
        <v>6</v>
      </c>
      <c r="B206" s="392">
        <v>9.5</v>
      </c>
      <c r="C206" s="414">
        <v>4</v>
      </c>
      <c r="D206" s="414">
        <v>4</v>
      </c>
      <c r="E206" s="414">
        <v>67</v>
      </c>
      <c r="F206" s="475">
        <v>84.5</v>
      </c>
      <c r="G206" s="507" t="s">
        <v>125</v>
      </c>
      <c r="H206" s="446">
        <v>7</v>
      </c>
      <c r="I206" s="414">
        <v>4</v>
      </c>
      <c r="J206" s="414">
        <v>4</v>
      </c>
      <c r="K206" s="450">
        <v>58</v>
      </c>
      <c r="L206" s="447">
        <f t="shared" ref="L206" si="27">SUM(H206:K206)</f>
        <v>73</v>
      </c>
      <c r="M206" s="445" t="str">
        <f t="shared" si="26"/>
        <v>B1</v>
      </c>
    </row>
    <row r="207" spans="1:13" ht="15.75">
      <c r="A207" s="400" t="s">
        <v>459</v>
      </c>
      <c r="B207" s="453">
        <v>10</v>
      </c>
      <c r="C207" s="453">
        <v>4</v>
      </c>
      <c r="D207" s="453">
        <v>4</v>
      </c>
      <c r="E207" s="453">
        <v>73</v>
      </c>
      <c r="F207" s="435">
        <f t="shared" ref="F207" si="28">B207+C207+D207+E207</f>
        <v>91</v>
      </c>
      <c r="G207" s="432" t="str">
        <f t="shared" ref="G207" si="29">IF(F207&gt;=91,"A1",IF(F207&gt;=81,"A2",IF(F207&gt;=71,"B1",IF(F207&gt;=61,"B2",IF(F207&gt;=51,"C1",IF(F207&gt;=41,"C2",IF(F207&gt;=33,"D","E")))))))</f>
        <v>A1</v>
      </c>
      <c r="H207" s="446">
        <v>8.75</v>
      </c>
      <c r="I207" s="414">
        <v>4</v>
      </c>
      <c r="J207" s="414">
        <v>5</v>
      </c>
      <c r="K207" s="441">
        <v>69</v>
      </c>
      <c r="L207" s="447">
        <f t="shared" ref="L207:L208" si="30">SUM(H207:K207)</f>
        <v>86.75</v>
      </c>
      <c r="M207" s="445" t="str">
        <f t="shared" si="26"/>
        <v>A2</v>
      </c>
    </row>
    <row r="208" spans="1:13" ht="15.75">
      <c r="A208" s="505" t="s">
        <v>8</v>
      </c>
      <c r="B208" s="432">
        <v>9.75</v>
      </c>
      <c r="C208" s="453">
        <v>4</v>
      </c>
      <c r="D208" s="453">
        <v>4</v>
      </c>
      <c r="E208" s="432">
        <v>59</v>
      </c>
      <c r="F208" s="435">
        <v>76.75</v>
      </c>
      <c r="G208" s="436" t="s">
        <v>129</v>
      </c>
      <c r="H208" s="372">
        <v>9.25</v>
      </c>
      <c r="I208" s="414">
        <v>4</v>
      </c>
      <c r="J208" s="414">
        <v>4</v>
      </c>
      <c r="K208" s="450">
        <v>73</v>
      </c>
      <c r="L208" s="447">
        <f t="shared" si="30"/>
        <v>90.25</v>
      </c>
      <c r="M208" s="447" t="str">
        <f t="shared" si="26"/>
        <v>A2</v>
      </c>
    </row>
    <row r="209" spans="1:13" ht="15.75">
      <c r="A209" s="400" t="s">
        <v>515</v>
      </c>
      <c r="B209" s="485"/>
      <c r="C209" s="485"/>
      <c r="D209" s="485"/>
      <c r="E209" s="373"/>
      <c r="F209" s="496">
        <v>39</v>
      </c>
      <c r="G209" s="485"/>
      <c r="H209" s="485"/>
      <c r="I209" s="485"/>
      <c r="J209" s="485"/>
      <c r="K209" s="485"/>
      <c r="L209" s="485">
        <v>44</v>
      </c>
      <c r="M209" s="488"/>
    </row>
    <row r="210" spans="1:13" ht="15.75">
      <c r="A210" s="400" t="s">
        <v>514</v>
      </c>
      <c r="B210" s="485"/>
      <c r="C210" s="485"/>
      <c r="D210" s="485"/>
      <c r="E210" s="489"/>
      <c r="F210" s="485">
        <v>47</v>
      </c>
      <c r="G210" s="485"/>
      <c r="H210" s="485"/>
      <c r="I210" s="485"/>
      <c r="J210" s="485"/>
      <c r="K210" s="489"/>
      <c r="L210" s="485">
        <v>45</v>
      </c>
      <c r="M210" s="488"/>
    </row>
    <row r="211" spans="1:13" ht="15.75">
      <c r="A211" s="400" t="s">
        <v>513</v>
      </c>
      <c r="B211" s="485"/>
      <c r="C211" s="485"/>
      <c r="D211" s="485"/>
      <c r="E211" s="485"/>
      <c r="F211" s="485">
        <v>48</v>
      </c>
      <c r="G211" s="485"/>
      <c r="H211" s="485"/>
      <c r="I211" s="485"/>
      <c r="J211" s="485"/>
      <c r="K211" s="485"/>
      <c r="L211" s="485">
        <v>48</v>
      </c>
      <c r="M211" s="488"/>
    </row>
    <row r="212" spans="1:13" ht="26.25">
      <c r="A212" s="401" t="s">
        <v>463</v>
      </c>
      <c r="B212" s="401"/>
      <c r="C212" s="402" t="s">
        <v>464</v>
      </c>
      <c r="D212" s="375">
        <f>(F205+F206+F207+F208+F209)</f>
        <v>360.75</v>
      </c>
      <c r="E212" s="375"/>
      <c r="F212" s="402" t="s">
        <v>465</v>
      </c>
      <c r="G212" s="375">
        <f>(D212/500)*100</f>
        <v>72.150000000000006</v>
      </c>
      <c r="H212" s="375"/>
      <c r="I212" s="376"/>
      <c r="J212" s="851" t="s">
        <v>466</v>
      </c>
      <c r="K212" s="851"/>
      <c r="L212" s="839" t="str">
        <f>IF(G212&gt;=91,"A1",IF(G212&gt;=81,"A2",IF(G212&gt;=71,"B1",IF(G212&gt;=61,"B2",IF(G212&gt;=51,"C1",IF(G212&gt;=41,"C2",IF(G212&gt;=33,"D","E")))))))</f>
        <v>B1</v>
      </c>
      <c r="M212" s="839" t="str">
        <f t="shared" ref="M212:M214" si="31">IF(K212&gt;=91,"A1",IF(K212&gt;=81,"A2",IF(K212&gt;=71,"B1",IF(K212&gt;=61,"B2",IF(K212&gt;=51,"C1",IF(K212&gt;=41,"C2",IF(K212&gt;=33,"D","E")))))))</f>
        <v>E</v>
      </c>
    </row>
    <row r="213" spans="1:13" ht="26.25">
      <c r="A213" s="377" t="s">
        <v>467</v>
      </c>
      <c r="B213" s="401"/>
      <c r="C213" s="402" t="s">
        <v>468</v>
      </c>
      <c r="D213" s="375">
        <f>(L205+L206+L207+L208+L209)</f>
        <v>365.5</v>
      </c>
      <c r="E213" s="375"/>
      <c r="F213" s="402" t="s">
        <v>469</v>
      </c>
      <c r="G213" s="378">
        <f>D213/500*100</f>
        <v>73.099999999999994</v>
      </c>
      <c r="H213" s="378"/>
      <c r="I213" s="379"/>
      <c r="J213" s="851" t="s">
        <v>470</v>
      </c>
      <c r="K213" s="851"/>
      <c r="L213" s="839" t="str">
        <f>IF(G213&gt;=91,"A1",IF(G213&gt;=81,"A2",IF(G213&gt;=71,"B1",IF(G213&gt;=61,"B2",IF(G213&gt;=51,"C1",IF(G213&gt;=41,"C2",IF(G213&gt;=33,"D","E")))))))</f>
        <v>B1</v>
      </c>
      <c r="M213" s="839" t="str">
        <f t="shared" si="31"/>
        <v>E</v>
      </c>
    </row>
    <row r="214" spans="1:13" ht="15">
      <c r="A214" s="403" t="s">
        <v>471</v>
      </c>
      <c r="B214" s="403"/>
      <c r="C214" s="403">
        <f>(D212+D213)</f>
        <v>726.25</v>
      </c>
      <c r="D214" s="852"/>
      <c r="E214" s="852"/>
      <c r="F214" s="403" t="s">
        <v>472</v>
      </c>
      <c r="G214" s="403"/>
      <c r="H214" s="403"/>
      <c r="I214" s="512">
        <f>(C214/900)*100</f>
        <v>80.694444444444443</v>
      </c>
      <c r="J214" s="403" t="s">
        <v>473</v>
      </c>
      <c r="K214" s="403"/>
      <c r="L214" s="852" t="str">
        <f>IF(I214&gt;=91,"A1",IF(I214&gt;=81,"A2",IF(I214&gt;=71,"B1",IF(I214&gt;=61,"B2",IF(I214&gt;=51,"C1",IF(I214&gt;=41,"C2",IF(I214&gt;=33,"D","E")))))))</f>
        <v>B1</v>
      </c>
      <c r="M214" s="852" t="str">
        <f t="shared" si="31"/>
        <v>E</v>
      </c>
    </row>
    <row r="215" spans="1:13">
      <c r="A215" s="822" t="s">
        <v>100</v>
      </c>
      <c r="B215" s="823"/>
      <c r="C215" s="823"/>
      <c r="D215" s="823"/>
      <c r="E215" s="823"/>
      <c r="F215" s="823"/>
      <c r="G215" s="823"/>
      <c r="H215" s="823"/>
      <c r="I215" s="823"/>
      <c r="J215" s="823"/>
      <c r="K215" s="823"/>
      <c r="L215" s="823"/>
      <c r="M215" s="824"/>
    </row>
    <row r="216" spans="1:13" ht="15">
      <c r="A216" s="833" t="s">
        <v>101</v>
      </c>
      <c r="B216" s="834"/>
      <c r="C216" s="834"/>
      <c r="D216" s="834"/>
      <c r="E216" s="834"/>
      <c r="F216" s="834"/>
      <c r="G216" s="834"/>
      <c r="H216" s="834"/>
      <c r="I216" s="834"/>
      <c r="J216" s="834"/>
      <c r="K216" s="834"/>
      <c r="L216" s="834"/>
      <c r="M216" s="835"/>
    </row>
    <row r="217" spans="1:13" ht="15">
      <c r="A217" s="833" t="s">
        <v>102</v>
      </c>
      <c r="B217" s="834"/>
      <c r="C217" s="834"/>
      <c r="D217" s="834"/>
      <c r="E217" s="834"/>
      <c r="F217" s="834" t="s">
        <v>103</v>
      </c>
      <c r="G217" s="834"/>
      <c r="H217" s="834"/>
      <c r="I217" s="834"/>
      <c r="J217" s="834"/>
      <c r="K217" s="834" t="s">
        <v>474</v>
      </c>
      <c r="L217" s="834"/>
      <c r="M217" s="835"/>
    </row>
    <row r="218" spans="1:13" ht="15">
      <c r="A218" s="836" t="s">
        <v>104</v>
      </c>
      <c r="B218" s="837"/>
      <c r="C218" s="837"/>
      <c r="D218" s="837"/>
      <c r="E218" s="837"/>
      <c r="F218" s="838" t="s">
        <v>105</v>
      </c>
      <c r="G218" s="839"/>
      <c r="H218" s="839"/>
      <c r="I218" s="839"/>
      <c r="J218" s="839"/>
      <c r="K218" s="838" t="s">
        <v>105</v>
      </c>
      <c r="L218" s="839"/>
      <c r="M218" s="840"/>
    </row>
    <row r="219" spans="1:13" ht="15">
      <c r="A219" s="833" t="s">
        <v>106</v>
      </c>
      <c r="B219" s="834"/>
      <c r="C219" s="834"/>
      <c r="D219" s="834"/>
      <c r="E219" s="834"/>
      <c r="F219" s="834"/>
      <c r="G219" s="834"/>
      <c r="H219" s="834"/>
      <c r="I219" s="834"/>
      <c r="J219" s="834"/>
      <c r="K219" s="834"/>
      <c r="L219" s="834"/>
      <c r="M219" s="835"/>
    </row>
    <row r="220" spans="1:13" ht="15">
      <c r="A220" s="833" t="s">
        <v>102</v>
      </c>
      <c r="B220" s="834"/>
      <c r="C220" s="834"/>
      <c r="D220" s="834"/>
      <c r="E220" s="834"/>
      <c r="F220" s="834" t="s">
        <v>103</v>
      </c>
      <c r="G220" s="834"/>
      <c r="H220" s="834"/>
      <c r="I220" s="834"/>
      <c r="J220" s="834"/>
      <c r="K220" s="834" t="s">
        <v>474</v>
      </c>
      <c r="L220" s="834"/>
      <c r="M220" s="835"/>
    </row>
    <row r="221" spans="1:13" ht="15">
      <c r="A221" s="825" t="s">
        <v>107</v>
      </c>
      <c r="B221" s="826"/>
      <c r="C221" s="826"/>
      <c r="D221" s="826"/>
      <c r="E221" s="826"/>
      <c r="F221" s="834" t="s">
        <v>105</v>
      </c>
      <c r="G221" s="834"/>
      <c r="H221" s="834"/>
      <c r="I221" s="834"/>
      <c r="J221" s="834"/>
      <c r="K221" s="834" t="s">
        <v>105</v>
      </c>
      <c r="L221" s="834"/>
      <c r="M221" s="835"/>
    </row>
    <row r="222" spans="1:13" ht="15">
      <c r="A222" s="825" t="s">
        <v>109</v>
      </c>
      <c r="B222" s="826"/>
      <c r="C222" s="826"/>
      <c r="D222" s="826"/>
      <c r="E222" s="826"/>
      <c r="F222" s="868" t="s">
        <v>105</v>
      </c>
      <c r="G222" s="839"/>
      <c r="H222" s="839"/>
      <c r="I222" s="839"/>
      <c r="J222" s="839"/>
      <c r="K222" s="868" t="s">
        <v>105</v>
      </c>
      <c r="L222" s="839"/>
      <c r="M222" s="840"/>
    </row>
    <row r="223" spans="1:13" ht="15">
      <c r="A223" s="829" t="s">
        <v>110</v>
      </c>
      <c r="B223" s="830"/>
      <c r="C223" s="830"/>
      <c r="D223" s="830"/>
      <c r="E223" s="831"/>
      <c r="F223" s="869" t="s">
        <v>105</v>
      </c>
      <c r="G223" s="870"/>
      <c r="H223" s="870"/>
      <c r="I223" s="870"/>
      <c r="J223" s="871"/>
      <c r="K223" s="869" t="s">
        <v>105</v>
      </c>
      <c r="L223" s="870"/>
      <c r="M223" s="872"/>
    </row>
    <row r="224" spans="1:13" ht="15">
      <c r="A224" s="829" t="s">
        <v>111</v>
      </c>
      <c r="B224" s="830"/>
      <c r="C224" s="830"/>
      <c r="D224" s="830"/>
      <c r="E224" s="831"/>
      <c r="F224" s="869" t="s">
        <v>105</v>
      </c>
      <c r="G224" s="870"/>
      <c r="H224" s="870"/>
      <c r="I224" s="870"/>
      <c r="J224" s="871"/>
      <c r="K224" s="869" t="s">
        <v>105</v>
      </c>
      <c r="L224" s="870"/>
      <c r="M224" s="872"/>
    </row>
    <row r="225" spans="1:13" ht="15">
      <c r="A225" s="833" t="s">
        <v>112</v>
      </c>
      <c r="B225" s="834"/>
      <c r="C225" s="834"/>
      <c r="D225" s="834"/>
      <c r="E225" s="834"/>
      <c r="F225" s="834"/>
      <c r="G225" s="834"/>
      <c r="H225" s="834"/>
      <c r="I225" s="834"/>
      <c r="J225" s="834"/>
      <c r="K225" s="834"/>
      <c r="L225" s="834"/>
      <c r="M225" s="835"/>
    </row>
    <row r="226" spans="1:13" ht="15">
      <c r="A226" s="833" t="s">
        <v>102</v>
      </c>
      <c r="B226" s="834"/>
      <c r="C226" s="834"/>
      <c r="D226" s="834"/>
      <c r="E226" s="834"/>
      <c r="F226" s="834" t="s">
        <v>103</v>
      </c>
      <c r="G226" s="834"/>
      <c r="H226" s="834"/>
      <c r="I226" s="834"/>
      <c r="J226" s="834"/>
      <c r="K226" s="834" t="s">
        <v>474</v>
      </c>
      <c r="L226" s="834"/>
      <c r="M226" s="835"/>
    </row>
    <row r="227" spans="1:13" ht="15">
      <c r="A227" s="836" t="s">
        <v>113</v>
      </c>
      <c r="B227" s="837"/>
      <c r="C227" s="837"/>
      <c r="D227" s="837"/>
      <c r="E227" s="837"/>
      <c r="F227" s="837"/>
      <c r="G227" s="827" t="s">
        <v>533</v>
      </c>
      <c r="H227" s="827"/>
      <c r="I227" s="827"/>
      <c r="J227" s="827"/>
      <c r="K227" s="827"/>
      <c r="L227" s="827"/>
      <c r="M227" s="828"/>
    </row>
    <row r="228" spans="1:13" ht="15">
      <c r="A228" s="506" t="s">
        <v>475</v>
      </c>
      <c r="B228" s="819" t="s">
        <v>531</v>
      </c>
      <c r="C228" s="820"/>
      <c r="D228" s="820"/>
      <c r="E228" s="820"/>
      <c r="F228" s="820"/>
      <c r="G228" s="820"/>
      <c r="H228" s="820"/>
      <c r="I228" s="820"/>
      <c r="J228" s="820"/>
      <c r="K228" s="820"/>
      <c r="L228" s="820"/>
      <c r="M228" s="821"/>
    </row>
    <row r="229" spans="1:13" ht="15">
      <c r="A229" s="506" t="s">
        <v>115</v>
      </c>
      <c r="B229" s="819" t="s">
        <v>502</v>
      </c>
      <c r="C229" s="820"/>
      <c r="D229" s="820"/>
      <c r="E229" s="820"/>
      <c r="F229" s="820"/>
      <c r="G229" s="820"/>
      <c r="H229" s="820"/>
      <c r="I229" s="820"/>
      <c r="J229" s="820"/>
      <c r="K229" s="820"/>
      <c r="L229" s="820"/>
      <c r="M229" s="821"/>
    </row>
    <row r="230" spans="1:13">
      <c r="A230" s="833" t="s">
        <v>476</v>
      </c>
      <c r="B230" s="834"/>
      <c r="C230" s="834"/>
      <c r="D230" s="839"/>
      <c r="E230" s="839"/>
      <c r="F230" s="839"/>
      <c r="G230" s="839"/>
      <c r="H230" s="839"/>
      <c r="I230" s="839"/>
      <c r="J230" s="834" t="s">
        <v>477</v>
      </c>
      <c r="K230" s="834"/>
      <c r="L230" s="834"/>
      <c r="M230" s="835"/>
    </row>
    <row r="231" spans="1:13">
      <c r="A231" s="833"/>
      <c r="B231" s="834"/>
      <c r="C231" s="834"/>
      <c r="D231" s="839"/>
      <c r="E231" s="839"/>
      <c r="F231" s="839"/>
      <c r="G231" s="839"/>
      <c r="H231" s="839"/>
      <c r="I231" s="839"/>
      <c r="J231" s="834"/>
      <c r="K231" s="834"/>
      <c r="L231" s="834"/>
      <c r="M231" s="835"/>
    </row>
    <row r="232" spans="1:13">
      <c r="A232" s="833"/>
      <c r="B232" s="834"/>
      <c r="C232" s="834"/>
      <c r="D232" s="839"/>
      <c r="E232" s="839"/>
      <c r="F232" s="839"/>
      <c r="G232" s="839"/>
      <c r="H232" s="839"/>
      <c r="I232" s="839"/>
      <c r="J232" s="834"/>
      <c r="K232" s="834"/>
      <c r="L232" s="834"/>
      <c r="M232" s="835"/>
    </row>
    <row r="233" spans="1:13">
      <c r="A233" s="833"/>
      <c r="B233" s="834"/>
      <c r="C233" s="834"/>
      <c r="D233" s="839"/>
      <c r="E233" s="839"/>
      <c r="F233" s="839"/>
      <c r="G233" s="839"/>
      <c r="H233" s="839"/>
      <c r="I233" s="839"/>
      <c r="J233" s="834"/>
      <c r="K233" s="834"/>
      <c r="L233" s="834"/>
      <c r="M233" s="835"/>
    </row>
    <row r="234" spans="1:13">
      <c r="A234" s="845" t="s">
        <v>116</v>
      </c>
      <c r="B234" s="846"/>
      <c r="C234" s="846"/>
      <c r="D234" s="846"/>
      <c r="E234" s="846"/>
      <c r="F234" s="846"/>
      <c r="G234" s="846"/>
      <c r="H234" s="847" t="s">
        <v>117</v>
      </c>
      <c r="I234" s="848"/>
      <c r="J234" s="848"/>
      <c r="K234" s="848"/>
      <c r="L234" s="848"/>
      <c r="M234" s="849"/>
    </row>
    <row r="235" spans="1:13">
      <c r="A235" s="396" t="s">
        <v>118</v>
      </c>
      <c r="B235" s="846" t="s">
        <v>12</v>
      </c>
      <c r="C235" s="846"/>
      <c r="D235" s="382" t="s">
        <v>118</v>
      </c>
      <c r="E235" s="395"/>
      <c r="F235" s="846" t="s">
        <v>12</v>
      </c>
      <c r="G235" s="846"/>
      <c r="H235" s="384"/>
      <c r="I235" s="384"/>
      <c r="J235" s="385" t="s">
        <v>119</v>
      </c>
      <c r="K235" s="384"/>
      <c r="L235" s="386" t="s">
        <v>12</v>
      </c>
      <c r="M235" s="387"/>
    </row>
    <row r="236" spans="1:13">
      <c r="A236" s="388" t="s">
        <v>120</v>
      </c>
      <c r="B236" s="854" t="s">
        <v>121</v>
      </c>
      <c r="C236" s="854"/>
      <c r="D236" s="854" t="s">
        <v>122</v>
      </c>
      <c r="E236" s="854"/>
      <c r="F236" s="854" t="s">
        <v>123</v>
      </c>
      <c r="G236" s="854"/>
      <c r="H236" s="384"/>
      <c r="I236" s="384"/>
      <c r="J236" s="855">
        <v>3</v>
      </c>
      <c r="K236" s="856"/>
      <c r="L236" s="395" t="s">
        <v>105</v>
      </c>
      <c r="M236" s="387"/>
    </row>
    <row r="237" spans="1:13">
      <c r="A237" s="388" t="s">
        <v>124</v>
      </c>
      <c r="B237" s="854" t="s">
        <v>125</v>
      </c>
      <c r="C237" s="854"/>
      <c r="D237" s="854" t="s">
        <v>126</v>
      </c>
      <c r="E237" s="854"/>
      <c r="F237" s="854" t="s">
        <v>127</v>
      </c>
      <c r="G237" s="854"/>
      <c r="H237" s="384"/>
      <c r="I237" s="384"/>
      <c r="J237" s="855">
        <v>2</v>
      </c>
      <c r="K237" s="856"/>
      <c r="L237" s="395" t="s">
        <v>108</v>
      </c>
      <c r="M237" s="387"/>
    </row>
    <row r="238" spans="1:13">
      <c r="A238" s="388" t="s">
        <v>128</v>
      </c>
      <c r="B238" s="854" t="s">
        <v>129</v>
      </c>
      <c r="C238" s="854"/>
      <c r="D238" s="854" t="s">
        <v>130</v>
      </c>
      <c r="E238" s="854"/>
      <c r="F238" s="854" t="s">
        <v>131</v>
      </c>
      <c r="G238" s="854"/>
      <c r="H238" s="384"/>
      <c r="I238" s="384"/>
      <c r="J238" s="855">
        <v>1</v>
      </c>
      <c r="K238" s="856"/>
      <c r="L238" s="395" t="s">
        <v>132</v>
      </c>
      <c r="M238" s="387"/>
    </row>
    <row r="239" spans="1:13" ht="13.5" thickBot="1">
      <c r="A239" s="389" t="s">
        <v>133</v>
      </c>
      <c r="B239" s="859" t="s">
        <v>134</v>
      </c>
      <c r="C239" s="859"/>
      <c r="D239" s="860" t="s">
        <v>135</v>
      </c>
      <c r="E239" s="860"/>
      <c r="F239" s="860" t="s">
        <v>136</v>
      </c>
      <c r="G239" s="860"/>
      <c r="H239" s="390"/>
      <c r="I239" s="390"/>
      <c r="J239" s="390"/>
      <c r="K239" s="390"/>
      <c r="L239" s="390"/>
      <c r="M239" s="391"/>
    </row>
    <row r="240" spans="1:13" ht="13.5" thickBot="1"/>
    <row r="241" spans="1:13" ht="15.75">
      <c r="A241" s="360"/>
      <c r="B241" s="797" t="s">
        <v>434</v>
      </c>
      <c r="C241" s="797"/>
      <c r="D241" s="797"/>
      <c r="E241" s="797"/>
      <c r="F241" s="797"/>
      <c r="G241" s="797"/>
      <c r="H241" s="797"/>
      <c r="I241" s="809"/>
      <c r="J241" s="796" t="s">
        <v>435</v>
      </c>
      <c r="K241" s="797"/>
      <c r="L241" s="797"/>
      <c r="M241" s="798"/>
    </row>
    <row r="242" spans="1:13" ht="20.25">
      <c r="A242" s="799" t="s">
        <v>436</v>
      </c>
      <c r="B242" s="800"/>
      <c r="C242" s="800"/>
      <c r="D242" s="800"/>
      <c r="E242" s="800"/>
      <c r="F242" s="800"/>
      <c r="G242" s="800"/>
      <c r="H242" s="800"/>
      <c r="I242" s="800"/>
      <c r="J242" s="800"/>
      <c r="K242" s="800"/>
      <c r="L242" s="800"/>
      <c r="M242" s="801"/>
    </row>
    <row r="243" spans="1:13" ht="20.25">
      <c r="A243" s="361"/>
      <c r="B243" s="802" t="s">
        <v>437</v>
      </c>
      <c r="C243" s="802"/>
      <c r="D243" s="802"/>
      <c r="E243" s="803"/>
      <c r="F243" s="362" t="s">
        <v>438</v>
      </c>
      <c r="G243" s="362"/>
      <c r="H243" s="804" t="s">
        <v>439</v>
      </c>
      <c r="I243" s="805"/>
      <c r="J243" s="806"/>
      <c r="K243" s="363" t="s">
        <v>440</v>
      </c>
      <c r="L243" s="401"/>
      <c r="M243" s="365"/>
    </row>
    <row r="244" spans="1:13" ht="15">
      <c r="A244" s="807" t="s">
        <v>441</v>
      </c>
      <c r="B244" s="805"/>
      <c r="C244" s="805"/>
      <c r="D244" s="805"/>
      <c r="E244" s="805"/>
      <c r="F244" s="805"/>
      <c r="G244" s="805"/>
      <c r="H244" s="805"/>
      <c r="I244" s="805"/>
      <c r="J244" s="805"/>
      <c r="K244" s="805"/>
      <c r="L244" s="805"/>
      <c r="M244" s="808"/>
    </row>
    <row r="245" spans="1:13" ht="15">
      <c r="A245" s="829" t="s">
        <v>442</v>
      </c>
      <c r="B245" s="830"/>
      <c r="C245" s="830"/>
      <c r="D245" s="830"/>
      <c r="E245" s="830"/>
      <c r="F245" s="830"/>
      <c r="G245" s="830"/>
      <c r="H245" s="830"/>
      <c r="I245" s="830"/>
      <c r="J245" s="830"/>
      <c r="K245" s="830"/>
      <c r="L245" s="830"/>
      <c r="M245" s="841"/>
    </row>
    <row r="246" spans="1:13" ht="15">
      <c r="A246" s="825" t="s">
        <v>496</v>
      </c>
      <c r="B246" s="826"/>
      <c r="C246" s="819" t="s">
        <v>509</v>
      </c>
      <c r="D246" s="820"/>
      <c r="E246" s="820"/>
      <c r="F246" s="820"/>
      <c r="G246" s="832"/>
      <c r="H246" s="810" t="s">
        <v>443</v>
      </c>
      <c r="I246" s="811"/>
      <c r="J246" s="812"/>
      <c r="K246" s="819">
        <v>6</v>
      </c>
      <c r="L246" s="820"/>
      <c r="M246" s="821"/>
    </row>
    <row r="247" spans="1:13" ht="15">
      <c r="A247" s="825" t="s">
        <v>444</v>
      </c>
      <c r="B247" s="826"/>
      <c r="C247" s="819">
        <v>1</v>
      </c>
      <c r="D247" s="820"/>
      <c r="E247" s="820"/>
      <c r="F247" s="820"/>
      <c r="G247" s="832"/>
      <c r="H247" s="813" t="s">
        <v>445</v>
      </c>
      <c r="I247" s="814"/>
      <c r="J247" s="815"/>
      <c r="K247" s="819">
        <v>1282</v>
      </c>
      <c r="L247" s="820"/>
      <c r="M247" s="821"/>
    </row>
    <row r="248" spans="1:13" ht="15">
      <c r="A248" s="825" t="s">
        <v>446</v>
      </c>
      <c r="B248" s="826"/>
      <c r="C248" s="867" t="s">
        <v>520</v>
      </c>
      <c r="D248" s="820"/>
      <c r="E248" s="820"/>
      <c r="F248" s="820"/>
      <c r="G248" s="832"/>
      <c r="H248" s="813" t="s">
        <v>447</v>
      </c>
      <c r="I248" s="814"/>
      <c r="J248" s="815"/>
      <c r="K248" s="819" t="s">
        <v>324</v>
      </c>
      <c r="L248" s="820"/>
      <c r="M248" s="821"/>
    </row>
    <row r="249" spans="1:13" ht="15">
      <c r="A249" s="825" t="s">
        <v>448</v>
      </c>
      <c r="B249" s="826"/>
      <c r="C249" s="819" t="s">
        <v>159</v>
      </c>
      <c r="D249" s="820"/>
      <c r="E249" s="820"/>
      <c r="F249" s="820"/>
      <c r="G249" s="832"/>
      <c r="H249" s="816" t="s">
        <v>88</v>
      </c>
      <c r="I249" s="817"/>
      <c r="J249" s="818"/>
      <c r="K249" s="819" t="s">
        <v>160</v>
      </c>
      <c r="L249" s="820"/>
      <c r="M249" s="821"/>
    </row>
    <row r="250" spans="1:13" ht="15">
      <c r="A250" s="833" t="s">
        <v>449</v>
      </c>
      <c r="B250" s="834"/>
      <c r="C250" s="834"/>
      <c r="D250" s="834"/>
      <c r="E250" s="834"/>
      <c r="F250" s="834"/>
      <c r="G250" s="834"/>
      <c r="H250" s="834"/>
      <c r="I250" s="834"/>
      <c r="J250" s="834"/>
      <c r="K250" s="834"/>
      <c r="L250" s="834"/>
      <c r="M250" s="835"/>
    </row>
    <row r="251" spans="1:13" ht="15">
      <c r="A251" s="853" t="s">
        <v>450</v>
      </c>
      <c r="B251" s="834" t="s">
        <v>451</v>
      </c>
      <c r="C251" s="834"/>
      <c r="D251" s="834"/>
      <c r="E251" s="834"/>
      <c r="F251" s="834"/>
      <c r="G251" s="834"/>
      <c r="H251" s="834" t="s">
        <v>452</v>
      </c>
      <c r="I251" s="834"/>
      <c r="J251" s="834"/>
      <c r="K251" s="834"/>
      <c r="L251" s="834"/>
      <c r="M251" s="835"/>
    </row>
    <row r="252" spans="1:13" ht="30">
      <c r="A252" s="853"/>
      <c r="B252" s="366" t="s">
        <v>453</v>
      </c>
      <c r="C252" s="366" t="s">
        <v>454</v>
      </c>
      <c r="D252" s="366" t="s">
        <v>455</v>
      </c>
      <c r="E252" s="366" t="s">
        <v>456</v>
      </c>
      <c r="F252" s="366">
        <v>100</v>
      </c>
      <c r="G252" s="367" t="s">
        <v>72</v>
      </c>
      <c r="H252" s="366" t="s">
        <v>457</v>
      </c>
      <c r="I252" s="366" t="s">
        <v>454</v>
      </c>
      <c r="J252" s="366" t="s">
        <v>455</v>
      </c>
      <c r="K252" s="366" t="s">
        <v>458</v>
      </c>
      <c r="L252" s="366">
        <v>100</v>
      </c>
      <c r="M252" s="368" t="s">
        <v>72</v>
      </c>
    </row>
    <row r="253" spans="1:13" ht="15">
      <c r="A253" s="400" t="s">
        <v>5</v>
      </c>
      <c r="B253" s="392">
        <v>7</v>
      </c>
      <c r="C253" s="414">
        <v>3</v>
      </c>
      <c r="D253" s="414">
        <v>4</v>
      </c>
      <c r="E253" s="392">
        <v>48</v>
      </c>
      <c r="F253" s="475">
        <v>62</v>
      </c>
      <c r="G253" s="507" t="s">
        <v>134</v>
      </c>
      <c r="H253" s="414">
        <v>4</v>
      </c>
      <c r="I253" s="414">
        <v>4</v>
      </c>
      <c r="J253" s="414">
        <v>4</v>
      </c>
      <c r="K253" s="517">
        <v>49</v>
      </c>
      <c r="L253" s="474">
        <f t="shared" ref="L253" si="32">SUM(H253:K253)</f>
        <v>61</v>
      </c>
      <c r="M253" s="507" t="str">
        <f t="shared" ref="M253:M256" si="33">IF(L253&gt;=91,"A1",IF(L253&gt;=81,"A2",IF(L253&gt;=71,"B1",IF(L253&gt;=61,"B2",IF(L253&gt;=51,"C1",IF(L253&gt;=41,"C2",IF(L253&gt;=33,"D","E")))))))</f>
        <v>B2</v>
      </c>
    </row>
    <row r="254" spans="1:13" ht="15">
      <c r="A254" s="400" t="s">
        <v>6</v>
      </c>
      <c r="B254" s="392">
        <v>8.25</v>
      </c>
      <c r="C254" s="414">
        <v>3</v>
      </c>
      <c r="D254" s="414">
        <v>4</v>
      </c>
      <c r="E254" s="414">
        <v>54</v>
      </c>
      <c r="F254" s="475">
        <v>69.25</v>
      </c>
      <c r="G254" s="507" t="s">
        <v>134</v>
      </c>
      <c r="H254" s="446">
        <v>6.75</v>
      </c>
      <c r="I254" s="414">
        <v>4</v>
      </c>
      <c r="J254" s="414">
        <v>4</v>
      </c>
      <c r="K254" s="450">
        <v>56</v>
      </c>
      <c r="L254" s="447">
        <f t="shared" ref="L254" si="34">SUM(H254:K254)</f>
        <v>70.75</v>
      </c>
      <c r="M254" s="445" t="str">
        <f t="shared" si="33"/>
        <v>B2</v>
      </c>
    </row>
    <row r="255" spans="1:13" ht="15.75">
      <c r="A255" s="400" t="s">
        <v>459</v>
      </c>
      <c r="B255" s="453">
        <v>9.5</v>
      </c>
      <c r="C255" s="453">
        <v>3</v>
      </c>
      <c r="D255" s="453">
        <v>4</v>
      </c>
      <c r="E255" s="453">
        <v>73</v>
      </c>
      <c r="F255" s="435">
        <f t="shared" ref="F255" si="35">B255+C255+D255+E255</f>
        <v>89.5</v>
      </c>
      <c r="G255" s="432" t="str">
        <f t="shared" ref="G255" si="36">IF(F255&gt;=91,"A1",IF(F255&gt;=81,"A2",IF(F255&gt;=71,"B1",IF(F255&gt;=61,"B2",IF(F255&gt;=51,"C1",IF(F255&gt;=41,"C2",IF(F255&gt;=33,"D","E")))))))</f>
        <v>A2</v>
      </c>
      <c r="H255" s="446">
        <v>9.25</v>
      </c>
      <c r="I255" s="414">
        <v>4</v>
      </c>
      <c r="J255" s="414">
        <v>5</v>
      </c>
      <c r="K255" s="441">
        <v>63</v>
      </c>
      <c r="L255" s="447">
        <f t="shared" ref="L255:L256" si="37">SUM(H255:K255)</f>
        <v>81.25</v>
      </c>
      <c r="M255" s="445" t="str">
        <f t="shared" si="33"/>
        <v>A2</v>
      </c>
    </row>
    <row r="256" spans="1:13" ht="15.75">
      <c r="A256" s="505" t="s">
        <v>8</v>
      </c>
      <c r="B256" s="432">
        <v>8.5</v>
      </c>
      <c r="C256" s="453">
        <v>3</v>
      </c>
      <c r="D256" s="453">
        <v>4</v>
      </c>
      <c r="E256" s="432">
        <v>41</v>
      </c>
      <c r="F256" s="435">
        <v>56.5</v>
      </c>
      <c r="G256" s="436" t="s">
        <v>123</v>
      </c>
      <c r="H256" s="372">
        <v>7.5</v>
      </c>
      <c r="I256" s="414">
        <v>4</v>
      </c>
      <c r="J256" s="414">
        <v>4</v>
      </c>
      <c r="K256" s="450">
        <v>62</v>
      </c>
      <c r="L256" s="447">
        <f t="shared" si="37"/>
        <v>77.5</v>
      </c>
      <c r="M256" s="447" t="str">
        <f t="shared" si="33"/>
        <v>B1</v>
      </c>
    </row>
    <row r="257" spans="1:13" ht="15.75">
      <c r="A257" s="400" t="s">
        <v>498</v>
      </c>
      <c r="B257" s="398"/>
      <c r="C257" s="398"/>
      <c r="D257" s="398"/>
      <c r="E257" s="373"/>
      <c r="F257" s="513">
        <v>38</v>
      </c>
      <c r="G257" s="398"/>
      <c r="H257" s="398"/>
      <c r="I257" s="398"/>
      <c r="J257" s="398"/>
      <c r="K257" s="397"/>
      <c r="L257" s="398">
        <v>35.25</v>
      </c>
      <c r="M257" s="399"/>
    </row>
    <row r="258" spans="1:13" ht="15">
      <c r="A258" s="400" t="s">
        <v>499</v>
      </c>
      <c r="B258" s="398"/>
      <c r="C258" s="398"/>
      <c r="D258" s="398"/>
      <c r="E258" s="374"/>
      <c r="F258" s="397">
        <v>48</v>
      </c>
      <c r="G258" s="398"/>
      <c r="H258" s="398"/>
      <c r="I258" s="398"/>
      <c r="J258" s="398"/>
      <c r="K258" s="374"/>
      <c r="L258" s="397">
        <v>44</v>
      </c>
      <c r="M258" s="399"/>
    </row>
    <row r="259" spans="1:13" ht="15">
      <c r="A259" s="400" t="s">
        <v>462</v>
      </c>
      <c r="B259" s="398">
        <v>50</v>
      </c>
      <c r="C259" s="398"/>
      <c r="D259" s="398"/>
      <c r="E259" s="397"/>
      <c r="F259" s="398">
        <v>49</v>
      </c>
      <c r="G259" s="398"/>
      <c r="H259" s="398"/>
      <c r="I259" s="398"/>
      <c r="J259" s="398"/>
      <c r="K259" s="397"/>
      <c r="L259" s="398">
        <v>49</v>
      </c>
      <c r="M259" s="399"/>
    </row>
    <row r="260" spans="1:13" ht="26.25">
      <c r="A260" s="401" t="s">
        <v>463</v>
      </c>
      <c r="B260" s="401"/>
      <c r="C260" s="402" t="s">
        <v>464</v>
      </c>
      <c r="D260" s="375">
        <f>(F253+F254+F255+F256+F257)</f>
        <v>315.25</v>
      </c>
      <c r="E260" s="375"/>
      <c r="F260" s="402" t="s">
        <v>465</v>
      </c>
      <c r="G260" s="375">
        <f>(D260/500)*100</f>
        <v>63.05</v>
      </c>
      <c r="H260" s="375"/>
      <c r="I260" s="376"/>
      <c r="J260" s="851" t="s">
        <v>466</v>
      </c>
      <c r="K260" s="851"/>
      <c r="L260" s="839" t="str">
        <f>IF(G260&gt;=91,"A1",IF(G260&gt;=81,"A2",IF(G260&gt;=71,"B1",IF(G260&gt;=61,"B2",IF(G260&gt;=51,"C1",IF(G260&gt;=41,"C2",IF(G260&gt;=33,"D","E")))))))</f>
        <v>B2</v>
      </c>
      <c r="M260" s="839" t="str">
        <f t="shared" ref="M260:M262" si="38">IF(K260&gt;=91,"A1",IF(K260&gt;=81,"A2",IF(K260&gt;=71,"B1",IF(K260&gt;=61,"B2",IF(K260&gt;=51,"C1",IF(K260&gt;=41,"C2",IF(K260&gt;=33,"D","E")))))))</f>
        <v>E</v>
      </c>
    </row>
    <row r="261" spans="1:13" ht="26.25">
      <c r="A261" s="377" t="s">
        <v>467</v>
      </c>
      <c r="B261" s="401"/>
      <c r="C261" s="402" t="s">
        <v>468</v>
      </c>
      <c r="D261" s="375">
        <f>(L253+L254+L255+L256+L257)</f>
        <v>325.75</v>
      </c>
      <c r="E261" s="375"/>
      <c r="F261" s="402" t="s">
        <v>469</v>
      </c>
      <c r="G261" s="378">
        <f>D261/500*100</f>
        <v>65.149999999999991</v>
      </c>
      <c r="H261" s="378"/>
      <c r="I261" s="379"/>
      <c r="J261" s="851" t="s">
        <v>470</v>
      </c>
      <c r="K261" s="851"/>
      <c r="L261" s="839" t="str">
        <f>IF(G261&gt;=91,"A1",IF(G261&gt;=81,"A2",IF(G261&gt;=71,"B1",IF(G261&gt;=61,"B2",IF(G261&gt;=51,"C1",IF(G261&gt;=41,"C2",IF(G261&gt;=33,"D","E")))))))</f>
        <v>B2</v>
      </c>
      <c r="M261" s="839" t="str">
        <f t="shared" si="38"/>
        <v>E</v>
      </c>
    </row>
    <row r="262" spans="1:13" ht="15">
      <c r="A262" s="403" t="s">
        <v>471</v>
      </c>
      <c r="B262" s="403"/>
      <c r="C262" s="403">
        <f>(D260+D261)</f>
        <v>641</v>
      </c>
      <c r="D262" s="852"/>
      <c r="E262" s="852"/>
      <c r="F262" s="403" t="s">
        <v>472</v>
      </c>
      <c r="G262" s="403"/>
      <c r="H262" s="403"/>
      <c r="I262" s="512">
        <f>(C262/900)*100</f>
        <v>71.222222222222214</v>
      </c>
      <c r="J262" s="403" t="s">
        <v>473</v>
      </c>
      <c r="K262" s="403"/>
      <c r="L262" s="852" t="str">
        <f>IF(I262&gt;=91,"A1",IF(I262&gt;=81,"A2",IF(I262&gt;=71,"B1",IF(I262&gt;=61,"B2",IF(I262&gt;=51,"C1",IF(I262&gt;=41,"C2",IF(I262&gt;=33,"D","E")))))))</f>
        <v>B1</v>
      </c>
      <c r="M262" s="852" t="str">
        <f t="shared" si="38"/>
        <v>E</v>
      </c>
    </row>
    <row r="263" spans="1:13">
      <c r="A263" s="822" t="s">
        <v>100</v>
      </c>
      <c r="B263" s="823"/>
      <c r="C263" s="823"/>
      <c r="D263" s="823"/>
      <c r="E263" s="823"/>
      <c r="F263" s="823"/>
      <c r="G263" s="823"/>
      <c r="H263" s="823"/>
      <c r="I263" s="823"/>
      <c r="J263" s="823"/>
      <c r="K263" s="823"/>
      <c r="L263" s="823"/>
      <c r="M263" s="824"/>
    </row>
    <row r="264" spans="1:13" ht="15">
      <c r="A264" s="833" t="s">
        <v>101</v>
      </c>
      <c r="B264" s="834"/>
      <c r="C264" s="834"/>
      <c r="D264" s="834"/>
      <c r="E264" s="834"/>
      <c r="F264" s="834"/>
      <c r="G264" s="834"/>
      <c r="H264" s="834"/>
      <c r="I264" s="834"/>
      <c r="J264" s="834"/>
      <c r="K264" s="834"/>
      <c r="L264" s="834"/>
      <c r="M264" s="835"/>
    </row>
    <row r="265" spans="1:13" ht="15">
      <c r="A265" s="833" t="s">
        <v>102</v>
      </c>
      <c r="B265" s="834"/>
      <c r="C265" s="834"/>
      <c r="D265" s="834"/>
      <c r="E265" s="834"/>
      <c r="F265" s="834" t="s">
        <v>103</v>
      </c>
      <c r="G265" s="834"/>
      <c r="H265" s="834"/>
      <c r="I265" s="834"/>
      <c r="J265" s="834"/>
      <c r="K265" s="834" t="s">
        <v>474</v>
      </c>
      <c r="L265" s="834"/>
      <c r="M265" s="835"/>
    </row>
    <row r="266" spans="1:13" ht="15">
      <c r="A266" s="836" t="s">
        <v>104</v>
      </c>
      <c r="B266" s="837"/>
      <c r="C266" s="837"/>
      <c r="D266" s="837"/>
      <c r="E266" s="837"/>
      <c r="F266" s="838" t="s">
        <v>105</v>
      </c>
      <c r="G266" s="839"/>
      <c r="H266" s="839"/>
      <c r="I266" s="839"/>
      <c r="J266" s="839"/>
      <c r="K266" s="838" t="s">
        <v>105</v>
      </c>
      <c r="L266" s="839"/>
      <c r="M266" s="840"/>
    </row>
    <row r="267" spans="1:13" ht="15">
      <c r="A267" s="833" t="s">
        <v>106</v>
      </c>
      <c r="B267" s="834"/>
      <c r="C267" s="834"/>
      <c r="D267" s="834"/>
      <c r="E267" s="834"/>
      <c r="F267" s="834"/>
      <c r="G267" s="834"/>
      <c r="H267" s="834"/>
      <c r="I267" s="834"/>
      <c r="J267" s="834"/>
      <c r="K267" s="834"/>
      <c r="L267" s="834"/>
      <c r="M267" s="835"/>
    </row>
    <row r="268" spans="1:13" ht="15">
      <c r="A268" s="833" t="s">
        <v>102</v>
      </c>
      <c r="B268" s="834"/>
      <c r="C268" s="834"/>
      <c r="D268" s="834"/>
      <c r="E268" s="834"/>
      <c r="F268" s="834" t="s">
        <v>103</v>
      </c>
      <c r="G268" s="834"/>
      <c r="H268" s="834"/>
      <c r="I268" s="834"/>
      <c r="J268" s="834"/>
      <c r="K268" s="834" t="s">
        <v>474</v>
      </c>
      <c r="L268" s="834"/>
      <c r="M268" s="835"/>
    </row>
    <row r="269" spans="1:13" ht="15">
      <c r="A269" s="825" t="s">
        <v>107</v>
      </c>
      <c r="B269" s="826"/>
      <c r="C269" s="826"/>
      <c r="D269" s="826"/>
      <c r="E269" s="826"/>
      <c r="F269" s="834" t="s">
        <v>105</v>
      </c>
      <c r="G269" s="834"/>
      <c r="H269" s="834"/>
      <c r="I269" s="834"/>
      <c r="J269" s="834"/>
      <c r="K269" s="834" t="s">
        <v>105</v>
      </c>
      <c r="L269" s="834"/>
      <c r="M269" s="835"/>
    </row>
    <row r="270" spans="1:13" ht="15">
      <c r="A270" s="825" t="s">
        <v>109</v>
      </c>
      <c r="B270" s="826"/>
      <c r="C270" s="826"/>
      <c r="D270" s="826"/>
      <c r="E270" s="826"/>
      <c r="F270" s="868" t="s">
        <v>105</v>
      </c>
      <c r="G270" s="839"/>
      <c r="H270" s="839"/>
      <c r="I270" s="839"/>
      <c r="J270" s="839"/>
      <c r="K270" s="868" t="s">
        <v>105</v>
      </c>
      <c r="L270" s="839"/>
      <c r="M270" s="840"/>
    </row>
    <row r="271" spans="1:13" ht="15">
      <c r="A271" s="829" t="s">
        <v>110</v>
      </c>
      <c r="B271" s="830"/>
      <c r="C271" s="830"/>
      <c r="D271" s="830"/>
      <c r="E271" s="831"/>
      <c r="F271" s="869" t="s">
        <v>105</v>
      </c>
      <c r="G271" s="870"/>
      <c r="H271" s="870"/>
      <c r="I271" s="870"/>
      <c r="J271" s="871"/>
      <c r="K271" s="869" t="s">
        <v>105</v>
      </c>
      <c r="L271" s="870"/>
      <c r="M271" s="872"/>
    </row>
    <row r="272" spans="1:13" ht="15">
      <c r="A272" s="829" t="s">
        <v>111</v>
      </c>
      <c r="B272" s="830"/>
      <c r="C272" s="830"/>
      <c r="D272" s="830"/>
      <c r="E272" s="831"/>
      <c r="F272" s="869" t="s">
        <v>105</v>
      </c>
      <c r="G272" s="870"/>
      <c r="H272" s="870"/>
      <c r="I272" s="870"/>
      <c r="J272" s="871"/>
      <c r="K272" s="869" t="s">
        <v>105</v>
      </c>
      <c r="L272" s="870"/>
      <c r="M272" s="872"/>
    </row>
    <row r="273" spans="1:13" ht="15">
      <c r="A273" s="833" t="s">
        <v>112</v>
      </c>
      <c r="B273" s="834"/>
      <c r="C273" s="834"/>
      <c r="D273" s="834"/>
      <c r="E273" s="834"/>
      <c r="F273" s="834"/>
      <c r="G273" s="834"/>
      <c r="H273" s="834"/>
      <c r="I273" s="834"/>
      <c r="J273" s="834"/>
      <c r="K273" s="834"/>
      <c r="L273" s="834"/>
      <c r="M273" s="835"/>
    </row>
    <row r="274" spans="1:13" ht="15">
      <c r="A274" s="833" t="s">
        <v>102</v>
      </c>
      <c r="B274" s="834"/>
      <c r="C274" s="834"/>
      <c r="D274" s="834"/>
      <c r="E274" s="834"/>
      <c r="F274" s="834" t="s">
        <v>103</v>
      </c>
      <c r="G274" s="834"/>
      <c r="H274" s="834"/>
      <c r="I274" s="834"/>
      <c r="J274" s="834"/>
      <c r="K274" s="834" t="s">
        <v>474</v>
      </c>
      <c r="L274" s="834"/>
      <c r="M274" s="835"/>
    </row>
    <row r="275" spans="1:13" ht="15">
      <c r="A275" s="836" t="s">
        <v>113</v>
      </c>
      <c r="B275" s="837"/>
      <c r="C275" s="837"/>
      <c r="D275" s="837"/>
      <c r="E275" s="837"/>
      <c r="F275" s="837"/>
      <c r="G275" s="827" t="s">
        <v>534</v>
      </c>
      <c r="H275" s="827"/>
      <c r="I275" s="827"/>
      <c r="J275" s="827"/>
      <c r="K275" s="827"/>
      <c r="L275" s="827"/>
      <c r="M275" s="828"/>
    </row>
    <row r="276" spans="1:13" ht="15">
      <c r="A276" s="506" t="s">
        <v>475</v>
      </c>
      <c r="B276" s="819" t="s">
        <v>556</v>
      </c>
      <c r="C276" s="820"/>
      <c r="D276" s="820"/>
      <c r="E276" s="820"/>
      <c r="F276" s="820"/>
      <c r="G276" s="820"/>
      <c r="H276" s="820"/>
      <c r="I276" s="820"/>
      <c r="J276" s="820"/>
      <c r="K276" s="820"/>
      <c r="L276" s="820"/>
      <c r="M276" s="821"/>
    </row>
    <row r="277" spans="1:13" ht="15">
      <c r="A277" s="506" t="s">
        <v>115</v>
      </c>
      <c r="B277" s="819" t="s">
        <v>502</v>
      </c>
      <c r="C277" s="820"/>
      <c r="D277" s="820"/>
      <c r="E277" s="820"/>
      <c r="F277" s="820"/>
      <c r="G277" s="820"/>
      <c r="H277" s="820"/>
      <c r="I277" s="820"/>
      <c r="J277" s="820"/>
      <c r="K277" s="820"/>
      <c r="L277" s="820"/>
      <c r="M277" s="821"/>
    </row>
    <row r="278" spans="1:13">
      <c r="A278" s="833" t="s">
        <v>476</v>
      </c>
      <c r="B278" s="834"/>
      <c r="C278" s="834"/>
      <c r="D278" s="839"/>
      <c r="E278" s="839"/>
      <c r="F278" s="839"/>
      <c r="G278" s="839"/>
      <c r="H278" s="839"/>
      <c r="I278" s="839"/>
      <c r="J278" s="834" t="s">
        <v>477</v>
      </c>
      <c r="K278" s="834"/>
      <c r="L278" s="834"/>
      <c r="M278" s="835"/>
    </row>
    <row r="279" spans="1:13">
      <c r="A279" s="833"/>
      <c r="B279" s="834"/>
      <c r="C279" s="834"/>
      <c r="D279" s="839"/>
      <c r="E279" s="839"/>
      <c r="F279" s="839"/>
      <c r="G279" s="839"/>
      <c r="H279" s="839"/>
      <c r="I279" s="839"/>
      <c r="J279" s="834"/>
      <c r="K279" s="834"/>
      <c r="L279" s="834"/>
      <c r="M279" s="835"/>
    </row>
    <row r="280" spans="1:13">
      <c r="A280" s="833"/>
      <c r="B280" s="834"/>
      <c r="C280" s="834"/>
      <c r="D280" s="839"/>
      <c r="E280" s="839"/>
      <c r="F280" s="839"/>
      <c r="G280" s="839"/>
      <c r="H280" s="839"/>
      <c r="I280" s="839"/>
      <c r="J280" s="834"/>
      <c r="K280" s="834"/>
      <c r="L280" s="834"/>
      <c r="M280" s="835"/>
    </row>
    <row r="281" spans="1:13">
      <c r="A281" s="833"/>
      <c r="B281" s="834"/>
      <c r="C281" s="834"/>
      <c r="D281" s="839"/>
      <c r="E281" s="839"/>
      <c r="F281" s="839"/>
      <c r="G281" s="839"/>
      <c r="H281" s="839"/>
      <c r="I281" s="839"/>
      <c r="J281" s="834"/>
      <c r="K281" s="834"/>
      <c r="L281" s="834"/>
      <c r="M281" s="835"/>
    </row>
    <row r="282" spans="1:13">
      <c r="A282" s="845" t="s">
        <v>116</v>
      </c>
      <c r="B282" s="846"/>
      <c r="C282" s="846"/>
      <c r="D282" s="846"/>
      <c r="E282" s="846"/>
      <c r="F282" s="846"/>
      <c r="G282" s="846"/>
      <c r="H282" s="847" t="s">
        <v>117</v>
      </c>
      <c r="I282" s="848"/>
      <c r="J282" s="848"/>
      <c r="K282" s="848"/>
      <c r="L282" s="848"/>
      <c r="M282" s="849"/>
    </row>
    <row r="283" spans="1:13">
      <c r="A283" s="396" t="s">
        <v>118</v>
      </c>
      <c r="B283" s="846" t="s">
        <v>12</v>
      </c>
      <c r="C283" s="846"/>
      <c r="D283" s="382" t="s">
        <v>118</v>
      </c>
      <c r="E283" s="395"/>
      <c r="F283" s="846" t="s">
        <v>12</v>
      </c>
      <c r="G283" s="846"/>
      <c r="H283" s="384"/>
      <c r="I283" s="384"/>
      <c r="J283" s="385" t="s">
        <v>119</v>
      </c>
      <c r="K283" s="384"/>
      <c r="L283" s="386" t="s">
        <v>12</v>
      </c>
      <c r="M283" s="387"/>
    </row>
    <row r="284" spans="1:13">
      <c r="A284" s="388" t="s">
        <v>120</v>
      </c>
      <c r="B284" s="854" t="s">
        <v>121</v>
      </c>
      <c r="C284" s="854"/>
      <c r="D284" s="854" t="s">
        <v>122</v>
      </c>
      <c r="E284" s="854"/>
      <c r="F284" s="854" t="s">
        <v>123</v>
      </c>
      <c r="G284" s="854"/>
      <c r="H284" s="384"/>
      <c r="I284" s="384"/>
      <c r="J284" s="855">
        <v>3</v>
      </c>
      <c r="K284" s="856"/>
      <c r="L284" s="395" t="s">
        <v>105</v>
      </c>
      <c r="M284" s="387"/>
    </row>
    <row r="285" spans="1:13">
      <c r="A285" s="388" t="s">
        <v>124</v>
      </c>
      <c r="B285" s="854" t="s">
        <v>125</v>
      </c>
      <c r="C285" s="854"/>
      <c r="D285" s="854" t="s">
        <v>126</v>
      </c>
      <c r="E285" s="854"/>
      <c r="F285" s="854" t="s">
        <v>127</v>
      </c>
      <c r="G285" s="854"/>
      <c r="H285" s="384"/>
      <c r="I285" s="384"/>
      <c r="J285" s="855">
        <v>2</v>
      </c>
      <c r="K285" s="856"/>
      <c r="L285" s="395" t="s">
        <v>108</v>
      </c>
      <c r="M285" s="387"/>
    </row>
    <row r="286" spans="1:13">
      <c r="A286" s="388" t="s">
        <v>128</v>
      </c>
      <c r="B286" s="854" t="s">
        <v>129</v>
      </c>
      <c r="C286" s="854"/>
      <c r="D286" s="854" t="s">
        <v>130</v>
      </c>
      <c r="E286" s="854"/>
      <c r="F286" s="854" t="s">
        <v>131</v>
      </c>
      <c r="G286" s="854"/>
      <c r="H286" s="384"/>
      <c r="I286" s="384"/>
      <c r="J286" s="855">
        <v>1</v>
      </c>
      <c r="K286" s="856"/>
      <c r="L286" s="395" t="s">
        <v>132</v>
      </c>
      <c r="M286" s="387"/>
    </row>
    <row r="287" spans="1:13" ht="13.5" thickBot="1">
      <c r="A287" s="389" t="s">
        <v>133</v>
      </c>
      <c r="B287" s="859" t="s">
        <v>134</v>
      </c>
      <c r="C287" s="859"/>
      <c r="D287" s="860" t="s">
        <v>135</v>
      </c>
      <c r="E287" s="860"/>
      <c r="F287" s="860" t="s">
        <v>136</v>
      </c>
      <c r="G287" s="860"/>
      <c r="H287" s="390"/>
      <c r="I287" s="390"/>
      <c r="J287" s="390"/>
      <c r="K287" s="390"/>
      <c r="L287" s="390"/>
      <c r="M287" s="391"/>
    </row>
    <row r="288" spans="1:13" ht="13.5" thickBot="1"/>
    <row r="289" spans="1:13" ht="15.75">
      <c r="A289" s="360"/>
      <c r="B289" s="797" t="s">
        <v>434</v>
      </c>
      <c r="C289" s="797"/>
      <c r="D289" s="797"/>
      <c r="E289" s="797"/>
      <c r="F289" s="797"/>
      <c r="G289" s="797"/>
      <c r="H289" s="797"/>
      <c r="I289" s="809"/>
      <c r="J289" s="796" t="s">
        <v>435</v>
      </c>
      <c r="K289" s="797"/>
      <c r="L289" s="797"/>
      <c r="M289" s="798"/>
    </row>
    <row r="290" spans="1:13" ht="20.25">
      <c r="A290" s="799" t="s">
        <v>436</v>
      </c>
      <c r="B290" s="800"/>
      <c r="C290" s="800"/>
      <c r="D290" s="800"/>
      <c r="E290" s="800"/>
      <c r="F290" s="800"/>
      <c r="G290" s="800"/>
      <c r="H290" s="800"/>
      <c r="I290" s="800"/>
      <c r="J290" s="800"/>
      <c r="K290" s="800"/>
      <c r="L290" s="800"/>
      <c r="M290" s="801"/>
    </row>
    <row r="291" spans="1:13" ht="20.25">
      <c r="A291" s="361"/>
      <c r="B291" s="802" t="s">
        <v>437</v>
      </c>
      <c r="C291" s="802"/>
      <c r="D291" s="802"/>
      <c r="E291" s="803"/>
      <c r="F291" s="362" t="s">
        <v>438</v>
      </c>
      <c r="G291" s="362"/>
      <c r="H291" s="804" t="s">
        <v>439</v>
      </c>
      <c r="I291" s="805"/>
      <c r="J291" s="806"/>
      <c r="K291" s="363" t="s">
        <v>440</v>
      </c>
      <c r="L291" s="401"/>
      <c r="M291" s="365"/>
    </row>
    <row r="292" spans="1:13" ht="15">
      <c r="A292" s="807" t="s">
        <v>441</v>
      </c>
      <c r="B292" s="805"/>
      <c r="C292" s="805"/>
      <c r="D292" s="805"/>
      <c r="E292" s="805"/>
      <c r="F292" s="805"/>
      <c r="G292" s="805"/>
      <c r="H292" s="805"/>
      <c r="I292" s="805"/>
      <c r="J292" s="805"/>
      <c r="K292" s="805"/>
      <c r="L292" s="805"/>
      <c r="M292" s="808"/>
    </row>
    <row r="293" spans="1:13" ht="15">
      <c r="A293" s="829" t="s">
        <v>442</v>
      </c>
      <c r="B293" s="830"/>
      <c r="C293" s="830"/>
      <c r="D293" s="830"/>
      <c r="E293" s="830"/>
      <c r="F293" s="830"/>
      <c r="G293" s="830"/>
      <c r="H293" s="830"/>
      <c r="I293" s="830"/>
      <c r="J293" s="830"/>
      <c r="K293" s="830"/>
      <c r="L293" s="830"/>
      <c r="M293" s="841"/>
    </row>
    <row r="294" spans="1:13" ht="15">
      <c r="A294" s="825" t="s">
        <v>496</v>
      </c>
      <c r="B294" s="826"/>
      <c r="C294" s="819" t="s">
        <v>19</v>
      </c>
      <c r="D294" s="820"/>
      <c r="E294" s="820"/>
      <c r="F294" s="820"/>
      <c r="G294" s="832"/>
      <c r="H294" s="810" t="s">
        <v>443</v>
      </c>
      <c r="I294" s="811"/>
      <c r="J294" s="812"/>
      <c r="K294" s="819">
        <v>7</v>
      </c>
      <c r="L294" s="820"/>
      <c r="M294" s="821"/>
    </row>
    <row r="295" spans="1:13" ht="15">
      <c r="A295" s="825" t="s">
        <v>444</v>
      </c>
      <c r="B295" s="826"/>
      <c r="C295" s="819">
        <v>1</v>
      </c>
      <c r="D295" s="820"/>
      <c r="E295" s="820"/>
      <c r="F295" s="820"/>
      <c r="G295" s="832"/>
      <c r="H295" s="813" t="s">
        <v>445</v>
      </c>
      <c r="I295" s="814"/>
      <c r="J295" s="815"/>
      <c r="K295" s="819">
        <v>1459</v>
      </c>
      <c r="L295" s="820"/>
      <c r="M295" s="821"/>
    </row>
    <row r="296" spans="1:13" ht="15">
      <c r="A296" s="825" t="s">
        <v>446</v>
      </c>
      <c r="B296" s="826"/>
      <c r="C296" s="867" t="s">
        <v>521</v>
      </c>
      <c r="D296" s="820"/>
      <c r="E296" s="820"/>
      <c r="F296" s="820"/>
      <c r="G296" s="832"/>
      <c r="H296" s="813" t="s">
        <v>447</v>
      </c>
      <c r="I296" s="814"/>
      <c r="J296" s="815"/>
      <c r="K296" s="819">
        <v>8082212033</v>
      </c>
      <c r="L296" s="820"/>
      <c r="M296" s="821"/>
    </row>
    <row r="297" spans="1:13" ht="15">
      <c r="A297" s="825" t="s">
        <v>448</v>
      </c>
      <c r="B297" s="826"/>
      <c r="C297" s="819" t="s">
        <v>329</v>
      </c>
      <c r="D297" s="820"/>
      <c r="E297" s="820"/>
      <c r="F297" s="820"/>
      <c r="G297" s="832"/>
      <c r="H297" s="816" t="s">
        <v>88</v>
      </c>
      <c r="I297" s="817"/>
      <c r="J297" s="818"/>
      <c r="K297" s="819" t="s">
        <v>164</v>
      </c>
      <c r="L297" s="820"/>
      <c r="M297" s="821"/>
    </row>
    <row r="298" spans="1:13" ht="15">
      <c r="A298" s="833" t="s">
        <v>449</v>
      </c>
      <c r="B298" s="834"/>
      <c r="C298" s="834"/>
      <c r="D298" s="834"/>
      <c r="E298" s="834"/>
      <c r="F298" s="834"/>
      <c r="G298" s="834"/>
      <c r="H298" s="834"/>
      <c r="I298" s="834"/>
      <c r="J298" s="834"/>
      <c r="K298" s="834"/>
      <c r="L298" s="834"/>
      <c r="M298" s="835"/>
    </row>
    <row r="299" spans="1:13" ht="15">
      <c r="A299" s="853" t="s">
        <v>450</v>
      </c>
      <c r="B299" s="834" t="s">
        <v>451</v>
      </c>
      <c r="C299" s="834"/>
      <c r="D299" s="834"/>
      <c r="E299" s="834"/>
      <c r="F299" s="834"/>
      <c r="G299" s="834"/>
      <c r="H299" s="834" t="s">
        <v>452</v>
      </c>
      <c r="I299" s="834"/>
      <c r="J299" s="834"/>
      <c r="K299" s="834"/>
      <c r="L299" s="834"/>
      <c r="M299" s="835"/>
    </row>
    <row r="300" spans="1:13" ht="30">
      <c r="A300" s="853"/>
      <c r="B300" s="366" t="s">
        <v>453</v>
      </c>
      <c r="C300" s="366" t="s">
        <v>454</v>
      </c>
      <c r="D300" s="366" t="s">
        <v>455</v>
      </c>
      <c r="E300" s="366" t="s">
        <v>456</v>
      </c>
      <c r="F300" s="366">
        <v>100</v>
      </c>
      <c r="G300" s="367" t="s">
        <v>72</v>
      </c>
      <c r="H300" s="366" t="s">
        <v>457</v>
      </c>
      <c r="I300" s="366" t="s">
        <v>454</v>
      </c>
      <c r="J300" s="366" t="s">
        <v>455</v>
      </c>
      <c r="K300" s="366" t="s">
        <v>458</v>
      </c>
      <c r="L300" s="366">
        <v>100</v>
      </c>
      <c r="M300" s="368" t="s">
        <v>72</v>
      </c>
    </row>
    <row r="301" spans="1:13" ht="15">
      <c r="A301" s="400" t="s">
        <v>5</v>
      </c>
      <c r="B301" s="502">
        <v>7.75</v>
      </c>
      <c r="C301" s="501">
        <v>5</v>
      </c>
      <c r="D301" s="501">
        <v>5</v>
      </c>
      <c r="E301" s="502">
        <v>75</v>
      </c>
      <c r="F301" s="475">
        <v>92.75</v>
      </c>
      <c r="G301" s="507" t="s">
        <v>121</v>
      </c>
      <c r="H301" s="501">
        <v>9.5</v>
      </c>
      <c r="I301" s="501">
        <v>4</v>
      </c>
      <c r="J301" s="501">
        <v>4</v>
      </c>
      <c r="K301" s="517">
        <v>74</v>
      </c>
      <c r="L301" s="474">
        <f t="shared" ref="L301" si="39">SUM(H301:K301)</f>
        <v>91.5</v>
      </c>
      <c r="M301" s="507" t="str">
        <f t="shared" ref="M301:M304" si="40">IF(L301&gt;=91,"A1",IF(L301&gt;=81,"A2",IF(L301&gt;=71,"B1",IF(L301&gt;=61,"B2",IF(L301&gt;=51,"C1",IF(L301&gt;=41,"C2",IF(L301&gt;=33,"D","E")))))))</f>
        <v>A1</v>
      </c>
    </row>
    <row r="302" spans="1:13" ht="15">
      <c r="A302" s="400" t="s">
        <v>6</v>
      </c>
      <c r="B302" s="502">
        <v>10</v>
      </c>
      <c r="C302" s="501">
        <v>5</v>
      </c>
      <c r="D302" s="501">
        <v>5</v>
      </c>
      <c r="E302" s="501">
        <v>72</v>
      </c>
      <c r="F302" s="475">
        <v>92</v>
      </c>
      <c r="G302" s="507" t="s">
        <v>121</v>
      </c>
      <c r="H302" s="446">
        <v>7.5</v>
      </c>
      <c r="I302" s="501">
        <v>5</v>
      </c>
      <c r="J302" s="501">
        <v>5</v>
      </c>
      <c r="K302" s="450">
        <v>61</v>
      </c>
      <c r="L302" s="447">
        <f t="shared" ref="L302:L304" si="41">SUM(H302:K302)</f>
        <v>78.5</v>
      </c>
      <c r="M302" s="445" t="str">
        <f t="shared" si="40"/>
        <v>B1</v>
      </c>
    </row>
    <row r="303" spans="1:13" ht="15.75">
      <c r="A303" s="400" t="s">
        <v>459</v>
      </c>
      <c r="B303" s="453">
        <v>10</v>
      </c>
      <c r="C303" s="453">
        <v>5</v>
      </c>
      <c r="D303" s="453">
        <v>5</v>
      </c>
      <c r="E303" s="453">
        <v>80</v>
      </c>
      <c r="F303" s="435">
        <f t="shared" ref="F303" si="42">B303+C303+D303+E303</f>
        <v>100</v>
      </c>
      <c r="G303" s="432" t="str">
        <f t="shared" ref="G303" si="43">IF(F303&gt;=91,"A1",IF(F303&gt;=81,"A2",IF(F303&gt;=71,"B1",IF(F303&gt;=61,"B2",IF(F303&gt;=51,"C1",IF(F303&gt;=41,"C2",IF(F303&gt;=33,"D","E")))))))</f>
        <v>A1</v>
      </c>
      <c r="H303" s="446">
        <v>9.5</v>
      </c>
      <c r="I303" s="501">
        <v>5</v>
      </c>
      <c r="J303" s="501">
        <v>5</v>
      </c>
      <c r="K303" s="441">
        <v>74</v>
      </c>
      <c r="L303" s="447">
        <f t="shared" si="41"/>
        <v>93.5</v>
      </c>
      <c r="M303" s="445" t="str">
        <f t="shared" si="40"/>
        <v>A1</v>
      </c>
    </row>
    <row r="304" spans="1:13" ht="15.75">
      <c r="A304" s="505" t="s">
        <v>8</v>
      </c>
      <c r="B304" s="432">
        <v>9.25</v>
      </c>
      <c r="C304" s="453">
        <v>5</v>
      </c>
      <c r="D304" s="453">
        <v>5</v>
      </c>
      <c r="E304" s="432">
        <v>73</v>
      </c>
      <c r="F304" s="435">
        <v>92.25</v>
      </c>
      <c r="G304" s="436" t="s">
        <v>121</v>
      </c>
      <c r="H304" s="372">
        <v>8.75</v>
      </c>
      <c r="I304" s="501">
        <v>5</v>
      </c>
      <c r="J304" s="501">
        <v>5</v>
      </c>
      <c r="K304" s="450">
        <v>73</v>
      </c>
      <c r="L304" s="447">
        <f t="shared" si="41"/>
        <v>91.75</v>
      </c>
      <c r="M304" s="447" t="str">
        <f t="shared" si="40"/>
        <v>A1</v>
      </c>
    </row>
    <row r="305" spans="1:13" ht="15.75">
      <c r="A305" s="400" t="s">
        <v>498</v>
      </c>
      <c r="B305" s="398"/>
      <c r="C305" s="398"/>
      <c r="D305" s="398"/>
      <c r="E305" s="373"/>
      <c r="F305" s="513">
        <v>48</v>
      </c>
      <c r="G305" s="398"/>
      <c r="H305" s="398"/>
      <c r="I305" s="398"/>
      <c r="J305" s="398"/>
      <c r="K305" s="397"/>
      <c r="L305" s="398">
        <v>45.5</v>
      </c>
      <c r="M305" s="399"/>
    </row>
    <row r="306" spans="1:13" ht="15">
      <c r="A306" s="400" t="s">
        <v>499</v>
      </c>
      <c r="B306" s="398"/>
      <c r="C306" s="398"/>
      <c r="D306" s="398"/>
      <c r="E306" s="374"/>
      <c r="F306" s="397">
        <v>49</v>
      </c>
      <c r="G306" s="398"/>
      <c r="H306" s="398"/>
      <c r="I306" s="398"/>
      <c r="J306" s="398"/>
      <c r="K306" s="374"/>
      <c r="L306" s="397">
        <v>50</v>
      </c>
      <c r="M306" s="399"/>
    </row>
    <row r="307" spans="1:13" ht="15">
      <c r="A307" s="400" t="s">
        <v>462</v>
      </c>
      <c r="B307" s="398">
        <v>50</v>
      </c>
      <c r="C307" s="398"/>
      <c r="D307" s="398"/>
      <c r="E307" s="397"/>
      <c r="F307" s="398">
        <v>50</v>
      </c>
      <c r="G307" s="398"/>
      <c r="H307" s="398"/>
      <c r="I307" s="398"/>
      <c r="J307" s="398"/>
      <c r="K307" s="397"/>
      <c r="L307" s="398">
        <v>50</v>
      </c>
      <c r="M307" s="399"/>
    </row>
    <row r="308" spans="1:13" ht="26.25">
      <c r="A308" s="401" t="s">
        <v>463</v>
      </c>
      <c r="B308" s="401"/>
      <c r="C308" s="402" t="s">
        <v>464</v>
      </c>
      <c r="D308" s="375">
        <f>(F301+F302+F303+F304+F305)</f>
        <v>425</v>
      </c>
      <c r="E308" s="375"/>
      <c r="F308" s="402" t="s">
        <v>465</v>
      </c>
      <c r="G308" s="375">
        <f>(D308/500)*100</f>
        <v>85</v>
      </c>
      <c r="H308" s="375"/>
      <c r="I308" s="376"/>
      <c r="J308" s="851" t="s">
        <v>466</v>
      </c>
      <c r="K308" s="851"/>
      <c r="L308" s="839" t="str">
        <f>IF(G308&gt;=91,"A1",IF(G308&gt;=81,"A2",IF(G308&gt;=71,"B1",IF(G308&gt;=61,"B2",IF(G308&gt;=51,"C1",IF(G308&gt;=41,"C2",IF(G308&gt;=33,"D","E")))))))</f>
        <v>A2</v>
      </c>
      <c r="M308" s="839" t="str">
        <f t="shared" ref="M308:M310" si="44">IF(K308&gt;=91,"A1",IF(K308&gt;=81,"A2",IF(K308&gt;=71,"B1",IF(K308&gt;=61,"B2",IF(K308&gt;=51,"C1",IF(K308&gt;=41,"C2",IF(K308&gt;=33,"D","E")))))))</f>
        <v>E</v>
      </c>
    </row>
    <row r="309" spans="1:13" ht="26.25">
      <c r="A309" s="377" t="s">
        <v>467</v>
      </c>
      <c r="B309" s="401"/>
      <c r="C309" s="402" t="s">
        <v>468</v>
      </c>
      <c r="D309" s="375">
        <f>(L301+L302+L303+L304+L305)</f>
        <v>400.75</v>
      </c>
      <c r="E309" s="375"/>
      <c r="F309" s="402" t="s">
        <v>469</v>
      </c>
      <c r="G309" s="378">
        <f>D309/500*100</f>
        <v>80.150000000000006</v>
      </c>
      <c r="H309" s="378"/>
      <c r="I309" s="379"/>
      <c r="J309" s="851" t="s">
        <v>470</v>
      </c>
      <c r="K309" s="851"/>
      <c r="L309" s="839" t="str">
        <f>IF(G309&gt;=91,"A1",IF(G309&gt;=81,"A2",IF(G309&gt;=71,"B1",IF(G309&gt;=61,"B2",IF(G309&gt;=51,"C1",IF(G309&gt;=41,"C2",IF(G309&gt;=33,"D","E")))))))</f>
        <v>B1</v>
      </c>
      <c r="M309" s="839" t="str">
        <f t="shared" si="44"/>
        <v>E</v>
      </c>
    </row>
    <row r="310" spans="1:13" ht="15">
      <c r="A310" s="403" t="s">
        <v>471</v>
      </c>
      <c r="B310" s="403"/>
      <c r="C310" s="403">
        <f>(D308+D309)</f>
        <v>825.75</v>
      </c>
      <c r="D310" s="852"/>
      <c r="E310" s="852"/>
      <c r="F310" s="403" t="s">
        <v>472</v>
      </c>
      <c r="G310" s="403"/>
      <c r="H310" s="403"/>
      <c r="I310" s="512">
        <f>(C310/900)*100</f>
        <v>91.75</v>
      </c>
      <c r="J310" s="403" t="s">
        <v>473</v>
      </c>
      <c r="K310" s="403"/>
      <c r="L310" s="852" t="str">
        <f>IF(I310&gt;=91,"A1",IF(I310&gt;=81,"A2",IF(I310&gt;=71,"B1",IF(I310&gt;=61,"B2",IF(I310&gt;=51,"C1",IF(I310&gt;=41,"C2",IF(I310&gt;=33,"D","E")))))))</f>
        <v>A1</v>
      </c>
      <c r="M310" s="852" t="str">
        <f t="shared" si="44"/>
        <v>E</v>
      </c>
    </row>
    <row r="311" spans="1:13">
      <c r="A311" s="822" t="s">
        <v>100</v>
      </c>
      <c r="B311" s="823"/>
      <c r="C311" s="823"/>
      <c r="D311" s="823"/>
      <c r="E311" s="823"/>
      <c r="F311" s="823"/>
      <c r="G311" s="823"/>
      <c r="H311" s="823"/>
      <c r="I311" s="823"/>
      <c r="J311" s="823"/>
      <c r="K311" s="823"/>
      <c r="L311" s="823"/>
      <c r="M311" s="824"/>
    </row>
    <row r="312" spans="1:13" ht="15">
      <c r="A312" s="833" t="s">
        <v>101</v>
      </c>
      <c r="B312" s="834"/>
      <c r="C312" s="834"/>
      <c r="D312" s="834"/>
      <c r="E312" s="834"/>
      <c r="F312" s="834"/>
      <c r="G312" s="834"/>
      <c r="H312" s="834"/>
      <c r="I312" s="834"/>
      <c r="J312" s="834"/>
      <c r="K312" s="834"/>
      <c r="L312" s="834"/>
      <c r="M312" s="835"/>
    </row>
    <row r="313" spans="1:13" ht="15">
      <c r="A313" s="833" t="s">
        <v>102</v>
      </c>
      <c r="B313" s="834"/>
      <c r="C313" s="834"/>
      <c r="D313" s="834"/>
      <c r="E313" s="834"/>
      <c r="F313" s="834" t="s">
        <v>103</v>
      </c>
      <c r="G313" s="834"/>
      <c r="H313" s="834"/>
      <c r="I313" s="834"/>
      <c r="J313" s="834"/>
      <c r="K313" s="834" t="s">
        <v>474</v>
      </c>
      <c r="L313" s="834"/>
      <c r="M313" s="835"/>
    </row>
    <row r="314" spans="1:13" ht="15">
      <c r="A314" s="836" t="s">
        <v>104</v>
      </c>
      <c r="B314" s="837"/>
      <c r="C314" s="837"/>
      <c r="D314" s="837"/>
      <c r="E314" s="837"/>
      <c r="F314" s="838" t="s">
        <v>105</v>
      </c>
      <c r="G314" s="839"/>
      <c r="H314" s="839"/>
      <c r="I314" s="839"/>
      <c r="J314" s="839"/>
      <c r="K314" s="838" t="s">
        <v>105</v>
      </c>
      <c r="L314" s="839"/>
      <c r="M314" s="840"/>
    </row>
    <row r="315" spans="1:13" ht="15">
      <c r="A315" s="833" t="s">
        <v>106</v>
      </c>
      <c r="B315" s="834"/>
      <c r="C315" s="834"/>
      <c r="D315" s="834"/>
      <c r="E315" s="834"/>
      <c r="F315" s="834"/>
      <c r="G315" s="834"/>
      <c r="H315" s="834"/>
      <c r="I315" s="834"/>
      <c r="J315" s="834"/>
      <c r="K315" s="834"/>
      <c r="L315" s="834"/>
      <c r="M315" s="835"/>
    </row>
    <row r="316" spans="1:13" ht="15">
      <c r="A316" s="833" t="s">
        <v>102</v>
      </c>
      <c r="B316" s="834"/>
      <c r="C316" s="834"/>
      <c r="D316" s="834"/>
      <c r="E316" s="834"/>
      <c r="F316" s="834" t="s">
        <v>103</v>
      </c>
      <c r="G316" s="834"/>
      <c r="H316" s="834"/>
      <c r="I316" s="834"/>
      <c r="J316" s="834"/>
      <c r="K316" s="834" t="s">
        <v>474</v>
      </c>
      <c r="L316" s="834"/>
      <c r="M316" s="835"/>
    </row>
    <row r="317" spans="1:13" ht="15">
      <c r="A317" s="825" t="s">
        <v>107</v>
      </c>
      <c r="B317" s="826"/>
      <c r="C317" s="826"/>
      <c r="D317" s="826"/>
      <c r="E317" s="826"/>
      <c r="F317" s="834" t="s">
        <v>105</v>
      </c>
      <c r="G317" s="834"/>
      <c r="H317" s="834"/>
      <c r="I317" s="834"/>
      <c r="J317" s="834"/>
      <c r="K317" s="834" t="s">
        <v>105</v>
      </c>
      <c r="L317" s="834"/>
      <c r="M317" s="835"/>
    </row>
    <row r="318" spans="1:13" ht="15">
      <c r="A318" s="825" t="s">
        <v>109</v>
      </c>
      <c r="B318" s="826"/>
      <c r="C318" s="826"/>
      <c r="D318" s="826"/>
      <c r="E318" s="826"/>
      <c r="F318" s="868" t="s">
        <v>105</v>
      </c>
      <c r="G318" s="839"/>
      <c r="H318" s="839"/>
      <c r="I318" s="839"/>
      <c r="J318" s="839"/>
      <c r="K318" s="868" t="s">
        <v>105</v>
      </c>
      <c r="L318" s="839"/>
      <c r="M318" s="840"/>
    </row>
    <row r="319" spans="1:13" ht="15">
      <c r="A319" s="829" t="s">
        <v>110</v>
      </c>
      <c r="B319" s="830"/>
      <c r="C319" s="830"/>
      <c r="D319" s="830"/>
      <c r="E319" s="831"/>
      <c r="F319" s="869" t="s">
        <v>105</v>
      </c>
      <c r="G319" s="870"/>
      <c r="H319" s="870"/>
      <c r="I319" s="870"/>
      <c r="J319" s="871"/>
      <c r="K319" s="869" t="s">
        <v>105</v>
      </c>
      <c r="L319" s="870"/>
      <c r="M319" s="872"/>
    </row>
    <row r="320" spans="1:13" ht="15">
      <c r="A320" s="829" t="s">
        <v>111</v>
      </c>
      <c r="B320" s="830"/>
      <c r="C320" s="830"/>
      <c r="D320" s="830"/>
      <c r="E320" s="831"/>
      <c r="F320" s="869" t="s">
        <v>105</v>
      </c>
      <c r="G320" s="870"/>
      <c r="H320" s="870"/>
      <c r="I320" s="870"/>
      <c r="J320" s="871"/>
      <c r="K320" s="869" t="s">
        <v>105</v>
      </c>
      <c r="L320" s="870"/>
      <c r="M320" s="872"/>
    </row>
    <row r="321" spans="1:13" ht="15">
      <c r="A321" s="833" t="s">
        <v>112</v>
      </c>
      <c r="B321" s="834"/>
      <c r="C321" s="834"/>
      <c r="D321" s="834"/>
      <c r="E321" s="834"/>
      <c r="F321" s="834"/>
      <c r="G321" s="834"/>
      <c r="H321" s="834"/>
      <c r="I321" s="834"/>
      <c r="J321" s="834"/>
      <c r="K321" s="834"/>
      <c r="L321" s="834"/>
      <c r="M321" s="835"/>
    </row>
    <row r="322" spans="1:13" ht="15">
      <c r="A322" s="833" t="s">
        <v>102</v>
      </c>
      <c r="B322" s="834"/>
      <c r="C322" s="834"/>
      <c r="D322" s="834"/>
      <c r="E322" s="834"/>
      <c r="F322" s="834" t="s">
        <v>103</v>
      </c>
      <c r="G322" s="834"/>
      <c r="H322" s="834"/>
      <c r="I322" s="834"/>
      <c r="J322" s="834"/>
      <c r="K322" s="834" t="s">
        <v>474</v>
      </c>
      <c r="L322" s="834"/>
      <c r="M322" s="835"/>
    </row>
    <row r="323" spans="1:13" ht="15">
      <c r="A323" s="836" t="s">
        <v>113</v>
      </c>
      <c r="B323" s="837"/>
      <c r="C323" s="837"/>
      <c r="D323" s="837"/>
      <c r="E323" s="837"/>
      <c r="F323" s="837"/>
      <c r="G323" s="827" t="s">
        <v>535</v>
      </c>
      <c r="H323" s="827"/>
      <c r="I323" s="827"/>
      <c r="J323" s="827"/>
      <c r="K323" s="827"/>
      <c r="L323" s="827"/>
      <c r="M323" s="828"/>
    </row>
    <row r="324" spans="1:13" ht="15">
      <c r="A324" s="506" t="s">
        <v>475</v>
      </c>
      <c r="B324" s="819" t="s">
        <v>400</v>
      </c>
      <c r="C324" s="820"/>
      <c r="D324" s="820"/>
      <c r="E324" s="820"/>
      <c r="F324" s="820"/>
      <c r="G324" s="820"/>
      <c r="H324" s="820"/>
      <c r="I324" s="820"/>
      <c r="J324" s="820"/>
      <c r="K324" s="820"/>
      <c r="L324" s="820"/>
      <c r="M324" s="821"/>
    </row>
    <row r="325" spans="1:13" ht="15">
      <c r="A325" s="506" t="s">
        <v>115</v>
      </c>
      <c r="B325" s="819" t="s">
        <v>502</v>
      </c>
      <c r="C325" s="820"/>
      <c r="D325" s="820"/>
      <c r="E325" s="820"/>
      <c r="F325" s="820"/>
      <c r="G325" s="820"/>
      <c r="H325" s="820"/>
      <c r="I325" s="820"/>
      <c r="J325" s="820"/>
      <c r="K325" s="820"/>
      <c r="L325" s="820"/>
      <c r="M325" s="821"/>
    </row>
    <row r="326" spans="1:13">
      <c r="A326" s="833" t="s">
        <v>476</v>
      </c>
      <c r="B326" s="834"/>
      <c r="C326" s="834"/>
      <c r="D326" s="839"/>
      <c r="E326" s="839"/>
      <c r="F326" s="839"/>
      <c r="G326" s="839"/>
      <c r="H326" s="839"/>
      <c r="I326" s="839"/>
      <c r="J326" s="834" t="s">
        <v>477</v>
      </c>
      <c r="K326" s="834"/>
      <c r="L326" s="834"/>
      <c r="M326" s="835"/>
    </row>
    <row r="327" spans="1:13">
      <c r="A327" s="833"/>
      <c r="B327" s="834"/>
      <c r="C327" s="834"/>
      <c r="D327" s="839"/>
      <c r="E327" s="839"/>
      <c r="F327" s="839"/>
      <c r="G327" s="839"/>
      <c r="H327" s="839"/>
      <c r="I327" s="839"/>
      <c r="J327" s="834"/>
      <c r="K327" s="834"/>
      <c r="L327" s="834"/>
      <c r="M327" s="835"/>
    </row>
    <row r="328" spans="1:13">
      <c r="A328" s="833"/>
      <c r="B328" s="834"/>
      <c r="C328" s="834"/>
      <c r="D328" s="839"/>
      <c r="E328" s="839"/>
      <c r="F328" s="839"/>
      <c r="G328" s="839"/>
      <c r="H328" s="839"/>
      <c r="I328" s="839"/>
      <c r="J328" s="834"/>
      <c r="K328" s="834"/>
      <c r="L328" s="834"/>
      <c r="M328" s="835"/>
    </row>
    <row r="329" spans="1:13">
      <c r="A329" s="833"/>
      <c r="B329" s="834"/>
      <c r="C329" s="834"/>
      <c r="D329" s="839"/>
      <c r="E329" s="839"/>
      <c r="F329" s="839"/>
      <c r="G329" s="839"/>
      <c r="H329" s="839"/>
      <c r="I329" s="839"/>
      <c r="J329" s="834"/>
      <c r="K329" s="834"/>
      <c r="L329" s="834"/>
      <c r="M329" s="835"/>
    </row>
    <row r="330" spans="1:13">
      <c r="A330" s="845" t="s">
        <v>116</v>
      </c>
      <c r="B330" s="846"/>
      <c r="C330" s="846"/>
      <c r="D330" s="846"/>
      <c r="E330" s="846"/>
      <c r="F330" s="846"/>
      <c r="G330" s="846"/>
      <c r="H330" s="847" t="s">
        <v>117</v>
      </c>
      <c r="I330" s="848"/>
      <c r="J330" s="848"/>
      <c r="K330" s="848"/>
      <c r="L330" s="848"/>
      <c r="M330" s="849"/>
    </row>
    <row r="331" spans="1:13">
      <c r="A331" s="396" t="s">
        <v>118</v>
      </c>
      <c r="B331" s="846" t="s">
        <v>12</v>
      </c>
      <c r="C331" s="846"/>
      <c r="D331" s="382" t="s">
        <v>118</v>
      </c>
      <c r="E331" s="395"/>
      <c r="F331" s="846" t="s">
        <v>12</v>
      </c>
      <c r="G331" s="846"/>
      <c r="H331" s="384"/>
      <c r="I331" s="384"/>
      <c r="J331" s="385" t="s">
        <v>119</v>
      </c>
      <c r="K331" s="384"/>
      <c r="L331" s="386" t="s">
        <v>12</v>
      </c>
      <c r="M331" s="387"/>
    </row>
    <row r="332" spans="1:13">
      <c r="A332" s="388" t="s">
        <v>120</v>
      </c>
      <c r="B332" s="854" t="s">
        <v>121</v>
      </c>
      <c r="C332" s="854"/>
      <c r="D332" s="854" t="s">
        <v>122</v>
      </c>
      <c r="E332" s="854"/>
      <c r="F332" s="854" t="s">
        <v>123</v>
      </c>
      <c r="G332" s="854"/>
      <c r="H332" s="384"/>
      <c r="I332" s="384"/>
      <c r="J332" s="855">
        <v>3</v>
      </c>
      <c r="K332" s="856"/>
      <c r="L332" s="395" t="s">
        <v>105</v>
      </c>
      <c r="M332" s="387"/>
    </row>
    <row r="333" spans="1:13">
      <c r="A333" s="388" t="s">
        <v>124</v>
      </c>
      <c r="B333" s="854" t="s">
        <v>125</v>
      </c>
      <c r="C333" s="854"/>
      <c r="D333" s="854" t="s">
        <v>126</v>
      </c>
      <c r="E333" s="854"/>
      <c r="F333" s="854" t="s">
        <v>127</v>
      </c>
      <c r="G333" s="854"/>
      <c r="H333" s="384"/>
      <c r="I333" s="384"/>
      <c r="J333" s="855">
        <v>2</v>
      </c>
      <c r="K333" s="856"/>
      <c r="L333" s="395" t="s">
        <v>108</v>
      </c>
      <c r="M333" s="387"/>
    </row>
    <row r="334" spans="1:13">
      <c r="A334" s="388" t="s">
        <v>128</v>
      </c>
      <c r="B334" s="854" t="s">
        <v>129</v>
      </c>
      <c r="C334" s="854"/>
      <c r="D334" s="854" t="s">
        <v>130</v>
      </c>
      <c r="E334" s="854"/>
      <c r="F334" s="854" t="s">
        <v>131</v>
      </c>
      <c r="G334" s="854"/>
      <c r="H334" s="384"/>
      <c r="I334" s="384"/>
      <c r="J334" s="855">
        <v>1</v>
      </c>
      <c r="K334" s="856"/>
      <c r="L334" s="395" t="s">
        <v>132</v>
      </c>
      <c r="M334" s="387"/>
    </row>
    <row r="335" spans="1:13" ht="13.5" thickBot="1">
      <c r="A335" s="389" t="s">
        <v>133</v>
      </c>
      <c r="B335" s="859" t="s">
        <v>134</v>
      </c>
      <c r="C335" s="859"/>
      <c r="D335" s="860" t="s">
        <v>135</v>
      </c>
      <c r="E335" s="860"/>
      <c r="F335" s="860" t="s">
        <v>136</v>
      </c>
      <c r="G335" s="860"/>
      <c r="H335" s="390"/>
      <c r="I335" s="390"/>
      <c r="J335" s="390"/>
      <c r="K335" s="390"/>
      <c r="L335" s="390"/>
      <c r="M335" s="391"/>
    </row>
    <row r="336" spans="1:13" ht="13.5" thickBot="1"/>
    <row r="337" spans="1:13" ht="15.75">
      <c r="A337" s="360"/>
      <c r="B337" s="797" t="s">
        <v>434</v>
      </c>
      <c r="C337" s="797"/>
      <c r="D337" s="797"/>
      <c r="E337" s="797"/>
      <c r="F337" s="797"/>
      <c r="G337" s="797"/>
      <c r="H337" s="797"/>
      <c r="I337" s="809"/>
      <c r="J337" s="796" t="s">
        <v>435</v>
      </c>
      <c r="K337" s="797"/>
      <c r="L337" s="797"/>
      <c r="M337" s="798"/>
    </row>
    <row r="338" spans="1:13" ht="20.25">
      <c r="A338" s="799" t="s">
        <v>436</v>
      </c>
      <c r="B338" s="800"/>
      <c r="C338" s="800"/>
      <c r="D338" s="800"/>
      <c r="E338" s="800"/>
      <c r="F338" s="800"/>
      <c r="G338" s="800"/>
      <c r="H338" s="800"/>
      <c r="I338" s="800"/>
      <c r="J338" s="800"/>
      <c r="K338" s="800"/>
      <c r="L338" s="800"/>
      <c r="M338" s="801"/>
    </row>
    <row r="339" spans="1:13" ht="20.25">
      <c r="A339" s="361"/>
      <c r="B339" s="802" t="s">
        <v>437</v>
      </c>
      <c r="C339" s="802"/>
      <c r="D339" s="802"/>
      <c r="E339" s="803"/>
      <c r="F339" s="362" t="s">
        <v>438</v>
      </c>
      <c r="G339" s="362"/>
      <c r="H339" s="804" t="s">
        <v>439</v>
      </c>
      <c r="I339" s="805"/>
      <c r="J339" s="806"/>
      <c r="K339" s="363" t="s">
        <v>440</v>
      </c>
      <c r="L339" s="401"/>
      <c r="M339" s="365"/>
    </row>
    <row r="340" spans="1:13" ht="15">
      <c r="A340" s="807" t="s">
        <v>441</v>
      </c>
      <c r="B340" s="805"/>
      <c r="C340" s="805"/>
      <c r="D340" s="805"/>
      <c r="E340" s="805"/>
      <c r="F340" s="805"/>
      <c r="G340" s="805"/>
      <c r="H340" s="805"/>
      <c r="I340" s="805"/>
      <c r="J340" s="805"/>
      <c r="K340" s="805"/>
      <c r="L340" s="805"/>
      <c r="M340" s="808"/>
    </row>
    <row r="341" spans="1:13" ht="15">
      <c r="A341" s="829" t="s">
        <v>442</v>
      </c>
      <c r="B341" s="830"/>
      <c r="C341" s="830"/>
      <c r="D341" s="830"/>
      <c r="E341" s="830"/>
      <c r="F341" s="830"/>
      <c r="G341" s="830"/>
      <c r="H341" s="830"/>
      <c r="I341" s="830"/>
      <c r="J341" s="830"/>
      <c r="K341" s="830"/>
      <c r="L341" s="830"/>
      <c r="M341" s="841"/>
    </row>
    <row r="342" spans="1:13" ht="15">
      <c r="A342" s="825" t="s">
        <v>496</v>
      </c>
      <c r="B342" s="826"/>
      <c r="C342" s="819" t="s">
        <v>20</v>
      </c>
      <c r="D342" s="820"/>
      <c r="E342" s="820"/>
      <c r="F342" s="820"/>
      <c r="G342" s="832"/>
      <c r="H342" s="810" t="s">
        <v>443</v>
      </c>
      <c r="I342" s="811"/>
      <c r="J342" s="812"/>
      <c r="K342" s="819">
        <v>8</v>
      </c>
      <c r="L342" s="820"/>
      <c r="M342" s="821"/>
    </row>
    <row r="343" spans="1:13" ht="15">
      <c r="A343" s="825" t="s">
        <v>444</v>
      </c>
      <c r="B343" s="826"/>
      <c r="C343" s="819">
        <v>1</v>
      </c>
      <c r="D343" s="820"/>
      <c r="E343" s="820"/>
      <c r="F343" s="820"/>
      <c r="G343" s="832"/>
      <c r="H343" s="813" t="s">
        <v>445</v>
      </c>
      <c r="I343" s="814"/>
      <c r="J343" s="815"/>
      <c r="K343" s="819">
        <v>1521</v>
      </c>
      <c r="L343" s="820"/>
      <c r="M343" s="821"/>
    </row>
    <row r="344" spans="1:13" ht="15">
      <c r="A344" s="825" t="s">
        <v>446</v>
      </c>
      <c r="B344" s="826"/>
      <c r="C344" s="867" t="s">
        <v>522</v>
      </c>
      <c r="D344" s="820"/>
      <c r="E344" s="820"/>
      <c r="F344" s="820"/>
      <c r="G344" s="832"/>
      <c r="H344" s="813" t="s">
        <v>447</v>
      </c>
      <c r="I344" s="814"/>
      <c r="J344" s="815"/>
      <c r="K344" s="819">
        <v>9906037151</v>
      </c>
      <c r="L344" s="820"/>
      <c r="M344" s="821"/>
    </row>
    <row r="345" spans="1:13" ht="15">
      <c r="A345" s="825" t="s">
        <v>448</v>
      </c>
      <c r="B345" s="826"/>
      <c r="C345" s="819" t="s">
        <v>167</v>
      </c>
      <c r="D345" s="820"/>
      <c r="E345" s="820"/>
      <c r="F345" s="820"/>
      <c r="G345" s="832"/>
      <c r="H345" s="816" t="s">
        <v>88</v>
      </c>
      <c r="I345" s="817"/>
      <c r="J345" s="818"/>
      <c r="K345" s="819" t="s">
        <v>168</v>
      </c>
      <c r="L345" s="820"/>
      <c r="M345" s="821"/>
    </row>
    <row r="346" spans="1:13" ht="15">
      <c r="A346" s="833" t="s">
        <v>449</v>
      </c>
      <c r="B346" s="834"/>
      <c r="C346" s="834"/>
      <c r="D346" s="834"/>
      <c r="E346" s="834"/>
      <c r="F346" s="834"/>
      <c r="G346" s="834"/>
      <c r="H346" s="834"/>
      <c r="I346" s="834"/>
      <c r="J346" s="834"/>
      <c r="K346" s="834"/>
      <c r="L346" s="834"/>
      <c r="M346" s="835"/>
    </row>
    <row r="347" spans="1:13" ht="15">
      <c r="A347" s="853" t="s">
        <v>450</v>
      </c>
      <c r="B347" s="834" t="s">
        <v>451</v>
      </c>
      <c r="C347" s="834"/>
      <c r="D347" s="834"/>
      <c r="E347" s="834"/>
      <c r="F347" s="834"/>
      <c r="G347" s="834"/>
      <c r="H347" s="834" t="s">
        <v>452</v>
      </c>
      <c r="I347" s="834"/>
      <c r="J347" s="834"/>
      <c r="K347" s="834"/>
      <c r="L347" s="834"/>
      <c r="M347" s="835"/>
    </row>
    <row r="348" spans="1:13" ht="30">
      <c r="A348" s="853"/>
      <c r="B348" s="366" t="s">
        <v>453</v>
      </c>
      <c r="C348" s="366" t="s">
        <v>454</v>
      </c>
      <c r="D348" s="366" t="s">
        <v>455</v>
      </c>
      <c r="E348" s="366" t="s">
        <v>456</v>
      </c>
      <c r="F348" s="366">
        <v>100</v>
      </c>
      <c r="G348" s="367" t="s">
        <v>72</v>
      </c>
      <c r="H348" s="366" t="s">
        <v>457</v>
      </c>
      <c r="I348" s="366" t="s">
        <v>454</v>
      </c>
      <c r="J348" s="366" t="s">
        <v>455</v>
      </c>
      <c r="K348" s="366" t="s">
        <v>458</v>
      </c>
      <c r="L348" s="366">
        <v>100</v>
      </c>
      <c r="M348" s="368" t="s">
        <v>72</v>
      </c>
    </row>
    <row r="349" spans="1:13" ht="15">
      <c r="A349" s="400" t="s">
        <v>5</v>
      </c>
      <c r="B349" s="502">
        <v>8.25</v>
      </c>
      <c r="C349" s="501">
        <v>5</v>
      </c>
      <c r="D349" s="501">
        <v>5</v>
      </c>
      <c r="E349" s="502">
        <v>78</v>
      </c>
      <c r="F349" s="475">
        <v>96.25</v>
      </c>
      <c r="G349" s="507" t="s">
        <v>121</v>
      </c>
      <c r="H349" s="501">
        <v>10</v>
      </c>
      <c r="I349" s="501">
        <v>5</v>
      </c>
      <c r="J349" s="501">
        <v>5</v>
      </c>
      <c r="K349" s="517">
        <v>73</v>
      </c>
      <c r="L349" s="474">
        <f t="shared" ref="L349" si="45">SUM(H349:K349)</f>
        <v>93</v>
      </c>
      <c r="M349" s="507" t="str">
        <f t="shared" ref="M349:M352" si="46">IF(L349&gt;=91,"A1",IF(L349&gt;=81,"A2",IF(L349&gt;=71,"B1",IF(L349&gt;=61,"B2",IF(L349&gt;=51,"C1",IF(L349&gt;=41,"C2",IF(L349&gt;=33,"D","E")))))))</f>
        <v>A1</v>
      </c>
    </row>
    <row r="350" spans="1:13" ht="15">
      <c r="A350" s="400" t="s">
        <v>6</v>
      </c>
      <c r="B350" s="502">
        <v>9.75</v>
      </c>
      <c r="C350" s="501">
        <v>5</v>
      </c>
      <c r="D350" s="501">
        <v>5</v>
      </c>
      <c r="E350" s="501">
        <v>77</v>
      </c>
      <c r="F350" s="475">
        <v>96.75</v>
      </c>
      <c r="G350" s="507" t="s">
        <v>121</v>
      </c>
      <c r="H350" s="446">
        <v>7.5</v>
      </c>
      <c r="I350" s="501">
        <v>5</v>
      </c>
      <c r="J350" s="501">
        <v>5</v>
      </c>
      <c r="K350" s="501">
        <v>73</v>
      </c>
      <c r="L350" s="447">
        <f t="shared" ref="L350:L352" si="47">SUM(H350:K350)</f>
        <v>90.5</v>
      </c>
      <c r="M350" s="445" t="str">
        <f t="shared" si="46"/>
        <v>A2</v>
      </c>
    </row>
    <row r="351" spans="1:13" ht="15.75">
      <c r="A351" s="400" t="s">
        <v>459</v>
      </c>
      <c r="B351" s="453">
        <v>9.75</v>
      </c>
      <c r="C351" s="453">
        <v>5</v>
      </c>
      <c r="D351" s="453">
        <v>5</v>
      </c>
      <c r="E351" s="453">
        <v>80</v>
      </c>
      <c r="F351" s="435">
        <f t="shared" ref="F351" si="48">B351+C351+D351+E351</f>
        <v>99.75</v>
      </c>
      <c r="G351" s="432" t="str">
        <f t="shared" ref="G351" si="49">IF(F351&gt;=91,"A1",IF(F351&gt;=81,"A2",IF(F351&gt;=71,"B1",IF(F351&gt;=61,"B2",IF(F351&gt;=51,"C1",IF(F351&gt;=41,"C2",IF(F351&gt;=33,"D","E")))))))</f>
        <v>A1</v>
      </c>
      <c r="H351" s="446">
        <v>9.25</v>
      </c>
      <c r="I351" s="501">
        <v>5</v>
      </c>
      <c r="J351" s="501">
        <v>5</v>
      </c>
      <c r="K351" s="441">
        <v>75</v>
      </c>
      <c r="L351" s="447">
        <f t="shared" si="47"/>
        <v>94.25</v>
      </c>
      <c r="M351" s="445" t="str">
        <f t="shared" si="46"/>
        <v>A1</v>
      </c>
    </row>
    <row r="352" spans="1:13" ht="15.75">
      <c r="A352" s="505" t="s">
        <v>8</v>
      </c>
      <c r="B352" s="432">
        <v>9.5</v>
      </c>
      <c r="C352" s="453">
        <v>5</v>
      </c>
      <c r="D352" s="453">
        <v>5</v>
      </c>
      <c r="E352" s="432">
        <v>76</v>
      </c>
      <c r="F352" s="435">
        <v>95.5</v>
      </c>
      <c r="G352" s="436" t="s">
        <v>121</v>
      </c>
      <c r="H352" s="372">
        <v>10</v>
      </c>
      <c r="I352" s="501">
        <v>5</v>
      </c>
      <c r="J352" s="501">
        <v>5</v>
      </c>
      <c r="K352" s="501">
        <v>74</v>
      </c>
      <c r="L352" s="447">
        <f t="shared" si="47"/>
        <v>94</v>
      </c>
      <c r="M352" s="447" t="str">
        <f t="shared" si="46"/>
        <v>A1</v>
      </c>
    </row>
    <row r="353" spans="1:13" ht="15.75">
      <c r="A353" s="400" t="s">
        <v>498</v>
      </c>
      <c r="B353" s="398"/>
      <c r="C353" s="398"/>
      <c r="D353" s="398"/>
      <c r="E353" s="373"/>
      <c r="F353" s="513">
        <v>48</v>
      </c>
      <c r="G353" s="398"/>
      <c r="H353" s="398"/>
      <c r="I353" s="398"/>
      <c r="J353" s="398"/>
      <c r="K353" s="397"/>
      <c r="L353" s="398">
        <v>47.25</v>
      </c>
      <c r="M353" s="399"/>
    </row>
    <row r="354" spans="1:13" ht="15">
      <c r="A354" s="400" t="s">
        <v>499</v>
      </c>
      <c r="B354" s="398"/>
      <c r="C354" s="398"/>
      <c r="D354" s="398"/>
      <c r="E354" s="374"/>
      <c r="F354" s="397">
        <v>50</v>
      </c>
      <c r="G354" s="398"/>
      <c r="H354" s="398"/>
      <c r="I354" s="398"/>
      <c r="J354" s="398"/>
      <c r="K354" s="374"/>
      <c r="L354" s="397">
        <v>50</v>
      </c>
      <c r="M354" s="399"/>
    </row>
    <row r="355" spans="1:13" ht="15">
      <c r="A355" s="400" t="s">
        <v>462</v>
      </c>
      <c r="B355" s="398">
        <v>50</v>
      </c>
      <c r="C355" s="398"/>
      <c r="D355" s="398"/>
      <c r="E355" s="397"/>
      <c r="F355" s="398">
        <v>50</v>
      </c>
      <c r="G355" s="398"/>
      <c r="H355" s="398"/>
      <c r="I355" s="398"/>
      <c r="J355" s="398"/>
      <c r="K355" s="397"/>
      <c r="L355" s="398">
        <v>50</v>
      </c>
      <c r="M355" s="399"/>
    </row>
    <row r="356" spans="1:13" ht="26.25">
      <c r="A356" s="401" t="s">
        <v>463</v>
      </c>
      <c r="B356" s="401"/>
      <c r="C356" s="402" t="s">
        <v>464</v>
      </c>
      <c r="D356" s="375">
        <v>435.75</v>
      </c>
      <c r="E356" s="375"/>
      <c r="F356" s="402" t="s">
        <v>465</v>
      </c>
      <c r="G356" s="375">
        <f>(D356/500)*100</f>
        <v>87.15</v>
      </c>
      <c r="H356" s="375"/>
      <c r="I356" s="376"/>
      <c r="J356" s="851" t="s">
        <v>466</v>
      </c>
      <c r="K356" s="851"/>
      <c r="L356" s="839" t="str">
        <f>IF(G356&gt;=91,"A1",IF(G356&gt;=81,"A2",IF(G356&gt;=71,"B1",IF(G356&gt;=61,"B2",IF(G356&gt;=51,"C1",IF(G356&gt;=41,"C2",IF(G356&gt;=33,"D","E")))))))</f>
        <v>A2</v>
      </c>
      <c r="M356" s="839" t="str">
        <f t="shared" ref="M356:M358" si="50">IF(K356&gt;=91,"A1",IF(K356&gt;=81,"A2",IF(K356&gt;=71,"B1",IF(K356&gt;=61,"B2",IF(K356&gt;=51,"C1",IF(K356&gt;=41,"C2",IF(K356&gt;=33,"D","E")))))))</f>
        <v>E</v>
      </c>
    </row>
    <row r="357" spans="1:13" ht="26.25">
      <c r="A357" s="377" t="s">
        <v>467</v>
      </c>
      <c r="B357" s="401"/>
      <c r="C357" s="402" t="s">
        <v>468</v>
      </c>
      <c r="D357" s="375">
        <f>(L349+L350+L351+L352+L353)</f>
        <v>419</v>
      </c>
      <c r="E357" s="375"/>
      <c r="F357" s="402" t="s">
        <v>469</v>
      </c>
      <c r="G357" s="378">
        <f>D357/500*100</f>
        <v>83.8</v>
      </c>
      <c r="H357" s="378"/>
      <c r="I357" s="379"/>
      <c r="J357" s="851" t="s">
        <v>470</v>
      </c>
      <c r="K357" s="851"/>
      <c r="L357" s="839" t="str">
        <f>IF(G357&gt;=91,"A1",IF(G357&gt;=81,"A2",IF(G357&gt;=71,"B1",IF(G357&gt;=61,"B2",IF(G357&gt;=51,"C1",IF(G357&gt;=41,"C2",IF(G357&gt;=33,"D","E")))))))</f>
        <v>A2</v>
      </c>
      <c r="M357" s="839" t="str">
        <f t="shared" si="50"/>
        <v>E</v>
      </c>
    </row>
    <row r="358" spans="1:13" ht="15">
      <c r="A358" s="403" t="s">
        <v>471</v>
      </c>
      <c r="B358" s="403"/>
      <c r="C358" s="403">
        <f>(D356+D357)</f>
        <v>854.75</v>
      </c>
      <c r="D358" s="852"/>
      <c r="E358" s="852"/>
      <c r="F358" s="403" t="s">
        <v>472</v>
      </c>
      <c r="G358" s="403"/>
      <c r="H358" s="403"/>
      <c r="I358" s="512">
        <f>(C358/900)*100</f>
        <v>94.972222222222229</v>
      </c>
      <c r="J358" s="403" t="s">
        <v>473</v>
      </c>
      <c r="K358" s="403"/>
      <c r="L358" s="852" t="str">
        <f>IF(I358&gt;=91,"A1",IF(I358&gt;=81,"A2",IF(I358&gt;=71,"B1",IF(I358&gt;=61,"B2",IF(I358&gt;=51,"C1",IF(I358&gt;=41,"C2",IF(I358&gt;=33,"D","E")))))))</f>
        <v>A1</v>
      </c>
      <c r="M358" s="852" t="str">
        <f t="shared" si="50"/>
        <v>E</v>
      </c>
    </row>
    <row r="359" spans="1:13">
      <c r="A359" s="822" t="s">
        <v>100</v>
      </c>
      <c r="B359" s="823"/>
      <c r="C359" s="823"/>
      <c r="D359" s="823"/>
      <c r="E359" s="823"/>
      <c r="F359" s="823"/>
      <c r="G359" s="823"/>
      <c r="H359" s="823"/>
      <c r="I359" s="823"/>
      <c r="J359" s="823"/>
      <c r="K359" s="823"/>
      <c r="L359" s="823"/>
      <c r="M359" s="824"/>
    </row>
    <row r="360" spans="1:13" ht="15">
      <c r="A360" s="833" t="s">
        <v>101</v>
      </c>
      <c r="B360" s="834"/>
      <c r="C360" s="834"/>
      <c r="D360" s="834"/>
      <c r="E360" s="834"/>
      <c r="F360" s="834"/>
      <c r="G360" s="834"/>
      <c r="H360" s="834"/>
      <c r="I360" s="834"/>
      <c r="J360" s="834"/>
      <c r="K360" s="834"/>
      <c r="L360" s="834"/>
      <c r="M360" s="835"/>
    </row>
    <row r="361" spans="1:13" ht="15">
      <c r="A361" s="833" t="s">
        <v>102</v>
      </c>
      <c r="B361" s="834"/>
      <c r="C361" s="834"/>
      <c r="D361" s="834"/>
      <c r="E361" s="834"/>
      <c r="F361" s="834" t="s">
        <v>103</v>
      </c>
      <c r="G361" s="834"/>
      <c r="H361" s="834"/>
      <c r="I361" s="834"/>
      <c r="J361" s="834"/>
      <c r="K361" s="834" t="s">
        <v>474</v>
      </c>
      <c r="L361" s="834"/>
      <c r="M361" s="835"/>
    </row>
    <row r="362" spans="1:13" ht="15">
      <c r="A362" s="836" t="s">
        <v>104</v>
      </c>
      <c r="B362" s="837"/>
      <c r="C362" s="837"/>
      <c r="D362" s="837"/>
      <c r="E362" s="837"/>
      <c r="F362" s="838" t="s">
        <v>105</v>
      </c>
      <c r="G362" s="839"/>
      <c r="H362" s="839"/>
      <c r="I362" s="839"/>
      <c r="J362" s="839"/>
      <c r="K362" s="838" t="s">
        <v>105</v>
      </c>
      <c r="L362" s="839"/>
      <c r="M362" s="840"/>
    </row>
    <row r="363" spans="1:13" ht="15">
      <c r="A363" s="833" t="s">
        <v>106</v>
      </c>
      <c r="B363" s="834"/>
      <c r="C363" s="834"/>
      <c r="D363" s="834"/>
      <c r="E363" s="834"/>
      <c r="F363" s="834"/>
      <c r="G363" s="834"/>
      <c r="H363" s="834"/>
      <c r="I363" s="834"/>
      <c r="J363" s="834"/>
      <c r="K363" s="834"/>
      <c r="L363" s="834"/>
      <c r="M363" s="835"/>
    </row>
    <row r="364" spans="1:13" ht="15">
      <c r="A364" s="833" t="s">
        <v>102</v>
      </c>
      <c r="B364" s="834"/>
      <c r="C364" s="834"/>
      <c r="D364" s="834"/>
      <c r="E364" s="834"/>
      <c r="F364" s="834" t="s">
        <v>103</v>
      </c>
      <c r="G364" s="834"/>
      <c r="H364" s="834"/>
      <c r="I364" s="834"/>
      <c r="J364" s="834"/>
      <c r="K364" s="834" t="s">
        <v>474</v>
      </c>
      <c r="L364" s="834"/>
      <c r="M364" s="835"/>
    </row>
    <row r="365" spans="1:13" ht="15">
      <c r="A365" s="825" t="s">
        <v>107</v>
      </c>
      <c r="B365" s="826"/>
      <c r="C365" s="826"/>
      <c r="D365" s="826"/>
      <c r="E365" s="826"/>
      <c r="F365" s="834" t="s">
        <v>105</v>
      </c>
      <c r="G365" s="834"/>
      <c r="H365" s="834"/>
      <c r="I365" s="834"/>
      <c r="J365" s="834"/>
      <c r="K365" s="834" t="s">
        <v>105</v>
      </c>
      <c r="L365" s="834"/>
      <c r="M365" s="835"/>
    </row>
    <row r="366" spans="1:13" ht="15">
      <c r="A366" s="825" t="s">
        <v>109</v>
      </c>
      <c r="B366" s="826"/>
      <c r="C366" s="826"/>
      <c r="D366" s="826"/>
      <c r="E366" s="826"/>
      <c r="F366" s="868" t="s">
        <v>105</v>
      </c>
      <c r="G366" s="839"/>
      <c r="H366" s="839"/>
      <c r="I366" s="839"/>
      <c r="J366" s="839"/>
      <c r="K366" s="868" t="s">
        <v>105</v>
      </c>
      <c r="L366" s="839"/>
      <c r="M366" s="840"/>
    </row>
    <row r="367" spans="1:13" ht="15">
      <c r="A367" s="829" t="s">
        <v>110</v>
      </c>
      <c r="B367" s="830"/>
      <c r="C367" s="830"/>
      <c r="D367" s="830"/>
      <c r="E367" s="831"/>
      <c r="F367" s="869" t="s">
        <v>105</v>
      </c>
      <c r="G367" s="870"/>
      <c r="H367" s="870"/>
      <c r="I367" s="870"/>
      <c r="J367" s="871"/>
      <c r="K367" s="869" t="s">
        <v>105</v>
      </c>
      <c r="L367" s="870"/>
      <c r="M367" s="872"/>
    </row>
    <row r="368" spans="1:13" ht="15">
      <c r="A368" s="829" t="s">
        <v>111</v>
      </c>
      <c r="B368" s="830"/>
      <c r="C368" s="830"/>
      <c r="D368" s="830"/>
      <c r="E368" s="831"/>
      <c r="F368" s="869" t="s">
        <v>105</v>
      </c>
      <c r="G368" s="870"/>
      <c r="H368" s="870"/>
      <c r="I368" s="870"/>
      <c r="J368" s="871"/>
      <c r="K368" s="869" t="s">
        <v>105</v>
      </c>
      <c r="L368" s="870"/>
      <c r="M368" s="872"/>
    </row>
    <row r="369" spans="1:13" ht="15">
      <c r="A369" s="833" t="s">
        <v>112</v>
      </c>
      <c r="B369" s="834"/>
      <c r="C369" s="834"/>
      <c r="D369" s="834"/>
      <c r="E369" s="834"/>
      <c r="F369" s="834"/>
      <c r="G369" s="834"/>
      <c r="H369" s="834"/>
      <c r="I369" s="834"/>
      <c r="J369" s="834"/>
      <c r="K369" s="834"/>
      <c r="L369" s="834"/>
      <c r="M369" s="835"/>
    </row>
    <row r="370" spans="1:13" ht="15">
      <c r="A370" s="833" t="s">
        <v>102</v>
      </c>
      <c r="B370" s="834"/>
      <c r="C370" s="834"/>
      <c r="D370" s="834"/>
      <c r="E370" s="834"/>
      <c r="F370" s="834" t="s">
        <v>103</v>
      </c>
      <c r="G370" s="834"/>
      <c r="H370" s="834"/>
      <c r="I370" s="834"/>
      <c r="J370" s="834"/>
      <c r="K370" s="834" t="s">
        <v>474</v>
      </c>
      <c r="L370" s="834"/>
      <c r="M370" s="835"/>
    </row>
    <row r="371" spans="1:13" ht="15">
      <c r="A371" s="836" t="s">
        <v>113</v>
      </c>
      <c r="B371" s="837"/>
      <c r="C371" s="837"/>
      <c r="D371" s="837"/>
      <c r="E371" s="837"/>
      <c r="F371" s="837"/>
      <c r="G371" s="827" t="s">
        <v>536</v>
      </c>
      <c r="H371" s="827"/>
      <c r="I371" s="827"/>
      <c r="J371" s="827"/>
      <c r="K371" s="827"/>
      <c r="L371" s="827"/>
      <c r="M371" s="828"/>
    </row>
    <row r="372" spans="1:13" ht="15">
      <c r="A372" s="506" t="s">
        <v>475</v>
      </c>
      <c r="B372" s="819" t="s">
        <v>409</v>
      </c>
      <c r="C372" s="820"/>
      <c r="D372" s="820"/>
      <c r="E372" s="820"/>
      <c r="F372" s="820"/>
      <c r="G372" s="820"/>
      <c r="H372" s="820"/>
      <c r="I372" s="820"/>
      <c r="J372" s="820"/>
      <c r="K372" s="820"/>
      <c r="L372" s="820"/>
      <c r="M372" s="821"/>
    </row>
    <row r="373" spans="1:13" ht="15">
      <c r="A373" s="506" t="s">
        <v>115</v>
      </c>
      <c r="B373" s="819" t="s">
        <v>502</v>
      </c>
      <c r="C373" s="820"/>
      <c r="D373" s="820"/>
      <c r="E373" s="820"/>
      <c r="F373" s="820"/>
      <c r="G373" s="820"/>
      <c r="H373" s="820"/>
      <c r="I373" s="820"/>
      <c r="J373" s="820"/>
      <c r="K373" s="820"/>
      <c r="L373" s="820"/>
      <c r="M373" s="821"/>
    </row>
    <row r="374" spans="1:13">
      <c r="A374" s="833" t="s">
        <v>476</v>
      </c>
      <c r="B374" s="834"/>
      <c r="C374" s="834"/>
      <c r="D374" s="839"/>
      <c r="E374" s="839"/>
      <c r="F374" s="839"/>
      <c r="G374" s="839"/>
      <c r="H374" s="839"/>
      <c r="I374" s="839"/>
      <c r="J374" s="834" t="s">
        <v>477</v>
      </c>
      <c r="K374" s="834"/>
      <c r="L374" s="834"/>
      <c r="M374" s="835"/>
    </row>
    <row r="375" spans="1:13">
      <c r="A375" s="833"/>
      <c r="B375" s="834"/>
      <c r="C375" s="834"/>
      <c r="D375" s="839"/>
      <c r="E375" s="839"/>
      <c r="F375" s="839"/>
      <c r="G375" s="839"/>
      <c r="H375" s="839"/>
      <c r="I375" s="839"/>
      <c r="J375" s="834"/>
      <c r="K375" s="834"/>
      <c r="L375" s="834"/>
      <c r="M375" s="835"/>
    </row>
    <row r="376" spans="1:13">
      <c r="A376" s="833"/>
      <c r="B376" s="834"/>
      <c r="C376" s="834"/>
      <c r="D376" s="839"/>
      <c r="E376" s="839"/>
      <c r="F376" s="839"/>
      <c r="G376" s="839"/>
      <c r="H376" s="839"/>
      <c r="I376" s="839"/>
      <c r="J376" s="834"/>
      <c r="K376" s="834"/>
      <c r="L376" s="834"/>
      <c r="M376" s="835"/>
    </row>
    <row r="377" spans="1:13">
      <c r="A377" s="833"/>
      <c r="B377" s="834"/>
      <c r="C377" s="834"/>
      <c r="D377" s="839"/>
      <c r="E377" s="839"/>
      <c r="F377" s="839"/>
      <c r="G377" s="839"/>
      <c r="H377" s="839"/>
      <c r="I377" s="839"/>
      <c r="J377" s="834"/>
      <c r="K377" s="834"/>
      <c r="L377" s="834"/>
      <c r="M377" s="835"/>
    </row>
    <row r="378" spans="1:13">
      <c r="A378" s="845" t="s">
        <v>116</v>
      </c>
      <c r="B378" s="846"/>
      <c r="C378" s="846"/>
      <c r="D378" s="846"/>
      <c r="E378" s="846"/>
      <c r="F378" s="846"/>
      <c r="G378" s="846"/>
      <c r="H378" s="847" t="s">
        <v>117</v>
      </c>
      <c r="I378" s="848"/>
      <c r="J378" s="848"/>
      <c r="K378" s="848"/>
      <c r="L378" s="848"/>
      <c r="M378" s="849"/>
    </row>
    <row r="379" spans="1:13">
      <c r="A379" s="396" t="s">
        <v>118</v>
      </c>
      <c r="B379" s="846" t="s">
        <v>12</v>
      </c>
      <c r="C379" s="846"/>
      <c r="D379" s="382" t="s">
        <v>118</v>
      </c>
      <c r="E379" s="395"/>
      <c r="F379" s="846" t="s">
        <v>12</v>
      </c>
      <c r="G379" s="846"/>
      <c r="H379" s="384"/>
      <c r="I379" s="384"/>
      <c r="J379" s="385" t="s">
        <v>119</v>
      </c>
      <c r="K379" s="384"/>
      <c r="L379" s="386" t="s">
        <v>12</v>
      </c>
      <c r="M379" s="387"/>
    </row>
    <row r="380" spans="1:13">
      <c r="A380" s="388" t="s">
        <v>120</v>
      </c>
      <c r="B380" s="854" t="s">
        <v>121</v>
      </c>
      <c r="C380" s="854"/>
      <c r="D380" s="854" t="s">
        <v>122</v>
      </c>
      <c r="E380" s="854"/>
      <c r="F380" s="854" t="s">
        <v>123</v>
      </c>
      <c r="G380" s="854"/>
      <c r="H380" s="384"/>
      <c r="I380" s="384"/>
      <c r="J380" s="855">
        <v>3</v>
      </c>
      <c r="K380" s="856"/>
      <c r="L380" s="395" t="s">
        <v>105</v>
      </c>
      <c r="M380" s="387"/>
    </row>
    <row r="381" spans="1:13">
      <c r="A381" s="388" t="s">
        <v>124</v>
      </c>
      <c r="B381" s="854" t="s">
        <v>125</v>
      </c>
      <c r="C381" s="854"/>
      <c r="D381" s="854" t="s">
        <v>126</v>
      </c>
      <c r="E381" s="854"/>
      <c r="F381" s="854" t="s">
        <v>127</v>
      </c>
      <c r="G381" s="854"/>
      <c r="H381" s="384"/>
      <c r="I381" s="384"/>
      <c r="J381" s="855">
        <v>2</v>
      </c>
      <c r="K381" s="856"/>
      <c r="L381" s="395" t="s">
        <v>108</v>
      </c>
      <c r="M381" s="387"/>
    </row>
    <row r="382" spans="1:13">
      <c r="A382" s="388" t="s">
        <v>128</v>
      </c>
      <c r="B382" s="854" t="s">
        <v>129</v>
      </c>
      <c r="C382" s="854"/>
      <c r="D382" s="854" t="s">
        <v>130</v>
      </c>
      <c r="E382" s="854"/>
      <c r="F382" s="854" t="s">
        <v>131</v>
      </c>
      <c r="G382" s="854"/>
      <c r="H382" s="384"/>
      <c r="I382" s="384"/>
      <c r="J382" s="855">
        <v>1</v>
      </c>
      <c r="K382" s="856"/>
      <c r="L382" s="395" t="s">
        <v>132</v>
      </c>
      <c r="M382" s="387"/>
    </row>
    <row r="383" spans="1:13" ht="13.5" thickBot="1">
      <c r="A383" s="389" t="s">
        <v>133</v>
      </c>
      <c r="B383" s="859" t="s">
        <v>134</v>
      </c>
      <c r="C383" s="859"/>
      <c r="D383" s="860" t="s">
        <v>135</v>
      </c>
      <c r="E383" s="860"/>
      <c r="F383" s="860" t="s">
        <v>136</v>
      </c>
      <c r="G383" s="860"/>
      <c r="H383" s="390"/>
      <c r="I383" s="390"/>
      <c r="J383" s="390"/>
      <c r="K383" s="390"/>
      <c r="L383" s="390"/>
      <c r="M383" s="391"/>
    </row>
    <row r="384" spans="1:13" ht="13.5" thickBot="1"/>
    <row r="385" spans="1:13" ht="15.75">
      <c r="A385" s="360"/>
      <c r="B385" s="797" t="s">
        <v>434</v>
      </c>
      <c r="C385" s="797"/>
      <c r="D385" s="797"/>
      <c r="E385" s="797"/>
      <c r="F385" s="797"/>
      <c r="G385" s="797"/>
      <c r="H385" s="797"/>
      <c r="I385" s="809"/>
      <c r="J385" s="796" t="s">
        <v>435</v>
      </c>
      <c r="K385" s="797"/>
      <c r="L385" s="797"/>
      <c r="M385" s="798"/>
    </row>
    <row r="386" spans="1:13" ht="20.25">
      <c r="A386" s="799" t="s">
        <v>436</v>
      </c>
      <c r="B386" s="800"/>
      <c r="C386" s="800"/>
      <c r="D386" s="800"/>
      <c r="E386" s="800"/>
      <c r="F386" s="800"/>
      <c r="G386" s="800"/>
      <c r="H386" s="800"/>
      <c r="I386" s="800"/>
      <c r="J386" s="800"/>
      <c r="K386" s="800"/>
      <c r="L386" s="800"/>
      <c r="M386" s="801"/>
    </row>
    <row r="387" spans="1:13" ht="20.25">
      <c r="A387" s="361"/>
      <c r="B387" s="802" t="s">
        <v>437</v>
      </c>
      <c r="C387" s="802"/>
      <c r="D387" s="802"/>
      <c r="E387" s="803"/>
      <c r="F387" s="362" t="s">
        <v>438</v>
      </c>
      <c r="G387" s="362"/>
      <c r="H387" s="804" t="s">
        <v>439</v>
      </c>
      <c r="I387" s="805"/>
      <c r="J387" s="806"/>
      <c r="K387" s="363" t="s">
        <v>440</v>
      </c>
      <c r="L387" s="401"/>
      <c r="M387" s="365"/>
    </row>
    <row r="388" spans="1:13" ht="15">
      <c r="A388" s="807" t="s">
        <v>441</v>
      </c>
      <c r="B388" s="805"/>
      <c r="C388" s="805"/>
      <c r="D388" s="805"/>
      <c r="E388" s="805"/>
      <c r="F388" s="805"/>
      <c r="G388" s="805"/>
      <c r="H388" s="805"/>
      <c r="I388" s="805"/>
      <c r="J388" s="805"/>
      <c r="K388" s="805"/>
      <c r="L388" s="805"/>
      <c r="M388" s="808"/>
    </row>
    <row r="389" spans="1:13" ht="15">
      <c r="A389" s="829" t="s">
        <v>442</v>
      </c>
      <c r="B389" s="830"/>
      <c r="C389" s="830"/>
      <c r="D389" s="830"/>
      <c r="E389" s="830"/>
      <c r="F389" s="830"/>
      <c r="G389" s="830"/>
      <c r="H389" s="830"/>
      <c r="I389" s="830"/>
      <c r="J389" s="830"/>
      <c r="K389" s="830"/>
      <c r="L389" s="830"/>
      <c r="M389" s="841"/>
    </row>
    <row r="390" spans="1:13" ht="15">
      <c r="A390" s="875" t="s">
        <v>496</v>
      </c>
      <c r="B390" s="876"/>
      <c r="C390" s="819" t="s">
        <v>21</v>
      </c>
      <c r="D390" s="820"/>
      <c r="E390" s="820"/>
      <c r="F390" s="820"/>
      <c r="G390" s="832"/>
      <c r="H390" s="810" t="s">
        <v>443</v>
      </c>
      <c r="I390" s="811"/>
      <c r="J390" s="812"/>
      <c r="K390" s="819">
        <v>9</v>
      </c>
      <c r="L390" s="820"/>
      <c r="M390" s="821"/>
    </row>
    <row r="391" spans="1:13" ht="15">
      <c r="A391" s="825" t="s">
        <v>444</v>
      </c>
      <c r="B391" s="826"/>
      <c r="C391" s="819">
        <v>1</v>
      </c>
      <c r="D391" s="820"/>
      <c r="E391" s="820"/>
      <c r="F391" s="820"/>
      <c r="G391" s="832"/>
      <c r="H391" s="813" t="s">
        <v>445</v>
      </c>
      <c r="I391" s="814"/>
      <c r="J391" s="815"/>
      <c r="K391" s="819">
        <v>1276</v>
      </c>
      <c r="L391" s="820"/>
      <c r="M391" s="821"/>
    </row>
    <row r="392" spans="1:13" ht="15">
      <c r="A392" s="825" t="s">
        <v>446</v>
      </c>
      <c r="B392" s="826"/>
      <c r="C392" s="867">
        <v>42863</v>
      </c>
      <c r="D392" s="820"/>
      <c r="E392" s="820"/>
      <c r="F392" s="820"/>
      <c r="G392" s="832"/>
      <c r="H392" s="813" t="s">
        <v>447</v>
      </c>
      <c r="I392" s="814"/>
      <c r="J392" s="815"/>
      <c r="K392" s="819">
        <v>6005637657</v>
      </c>
      <c r="L392" s="820"/>
      <c r="M392" s="821"/>
    </row>
    <row r="393" spans="1:13" ht="15">
      <c r="A393" s="825" t="s">
        <v>448</v>
      </c>
      <c r="B393" s="826"/>
      <c r="C393" s="819" t="s">
        <v>171</v>
      </c>
      <c r="D393" s="820"/>
      <c r="E393" s="820"/>
      <c r="F393" s="820"/>
      <c r="G393" s="832"/>
      <c r="H393" s="816" t="s">
        <v>88</v>
      </c>
      <c r="I393" s="817"/>
      <c r="J393" s="818"/>
      <c r="K393" s="819" t="s">
        <v>172</v>
      </c>
      <c r="L393" s="820"/>
      <c r="M393" s="821"/>
    </row>
    <row r="394" spans="1:13" ht="15">
      <c r="A394" s="833" t="s">
        <v>449</v>
      </c>
      <c r="B394" s="834"/>
      <c r="C394" s="834"/>
      <c r="D394" s="834"/>
      <c r="E394" s="834"/>
      <c r="F394" s="834"/>
      <c r="G394" s="834"/>
      <c r="H394" s="834"/>
      <c r="I394" s="834"/>
      <c r="J394" s="834"/>
      <c r="K394" s="834"/>
      <c r="L394" s="834"/>
      <c r="M394" s="835"/>
    </row>
    <row r="395" spans="1:13" ht="15">
      <c r="A395" s="853" t="s">
        <v>450</v>
      </c>
      <c r="B395" s="834" t="s">
        <v>451</v>
      </c>
      <c r="C395" s="834"/>
      <c r="D395" s="834"/>
      <c r="E395" s="834"/>
      <c r="F395" s="834"/>
      <c r="G395" s="834"/>
      <c r="H395" s="834" t="s">
        <v>452</v>
      </c>
      <c r="I395" s="834"/>
      <c r="J395" s="834"/>
      <c r="K395" s="834"/>
      <c r="L395" s="834"/>
      <c r="M395" s="835"/>
    </row>
    <row r="396" spans="1:13" ht="30">
      <c r="A396" s="853"/>
      <c r="B396" s="366" t="s">
        <v>453</v>
      </c>
      <c r="C396" s="366" t="s">
        <v>454</v>
      </c>
      <c r="D396" s="366" t="s">
        <v>455</v>
      </c>
      <c r="E396" s="366" t="s">
        <v>456</v>
      </c>
      <c r="F396" s="366">
        <v>100</v>
      </c>
      <c r="G396" s="367" t="s">
        <v>72</v>
      </c>
      <c r="H396" s="366" t="s">
        <v>457</v>
      </c>
      <c r="I396" s="366" t="s">
        <v>454</v>
      </c>
      <c r="J396" s="366" t="s">
        <v>455</v>
      </c>
      <c r="K396" s="366" t="s">
        <v>458</v>
      </c>
      <c r="L396" s="366">
        <v>100</v>
      </c>
      <c r="M396" s="368" t="s">
        <v>72</v>
      </c>
    </row>
    <row r="397" spans="1:13" ht="15">
      <c r="A397" s="400" t="s">
        <v>5</v>
      </c>
      <c r="B397" s="502">
        <v>5</v>
      </c>
      <c r="C397" s="501">
        <v>3</v>
      </c>
      <c r="D397" s="501">
        <v>4</v>
      </c>
      <c r="E397" s="502">
        <v>33</v>
      </c>
      <c r="F397" s="475">
        <v>45</v>
      </c>
      <c r="G397" s="507" t="s">
        <v>127</v>
      </c>
      <c r="H397" s="501">
        <v>5.5</v>
      </c>
      <c r="I397" s="501">
        <v>5</v>
      </c>
      <c r="J397" s="501">
        <v>5</v>
      </c>
      <c r="K397" s="517">
        <v>29</v>
      </c>
      <c r="L397" s="474">
        <f t="shared" ref="L397" si="51">SUM(H397:K397)</f>
        <v>44.5</v>
      </c>
      <c r="M397" s="507" t="str">
        <f t="shared" ref="M397:M400" si="52">IF(L397&gt;=91,"A1",IF(L397&gt;=81,"A2",IF(L397&gt;=71,"B1",IF(L397&gt;=61,"B2",IF(L397&gt;=51,"C1",IF(L397&gt;=41,"C2",IF(L397&gt;=33,"D","E")))))))</f>
        <v>C2</v>
      </c>
    </row>
    <row r="398" spans="1:13" ht="15">
      <c r="A398" s="400" t="s">
        <v>6</v>
      </c>
      <c r="B398" s="502">
        <v>6</v>
      </c>
      <c r="C398" s="501">
        <v>3</v>
      </c>
      <c r="D398" s="501">
        <v>4</v>
      </c>
      <c r="E398" s="501">
        <v>27</v>
      </c>
      <c r="F398" s="475">
        <v>40</v>
      </c>
      <c r="G398" s="507" t="s">
        <v>131</v>
      </c>
      <c r="H398" s="446">
        <v>3.5</v>
      </c>
      <c r="I398" s="501">
        <v>3</v>
      </c>
      <c r="J398" s="501">
        <v>3</v>
      </c>
      <c r="K398" s="501">
        <v>26</v>
      </c>
      <c r="L398" s="447">
        <f t="shared" ref="L398:L400" si="53">SUM(H398:K398)</f>
        <v>35.5</v>
      </c>
      <c r="M398" s="445" t="str">
        <f t="shared" si="52"/>
        <v>D</v>
      </c>
    </row>
    <row r="399" spans="1:13" ht="15.75">
      <c r="A399" s="400" t="s">
        <v>459</v>
      </c>
      <c r="B399" s="453">
        <v>9.5</v>
      </c>
      <c r="C399" s="453">
        <v>3</v>
      </c>
      <c r="D399" s="453">
        <v>4</v>
      </c>
      <c r="E399" s="453">
        <v>75</v>
      </c>
      <c r="F399" s="435">
        <f t="shared" ref="F399" si="54">B399+C399+D399+E399</f>
        <v>91.5</v>
      </c>
      <c r="G399" s="432" t="str">
        <f t="shared" ref="G399" si="55">IF(F399&gt;=91,"A1",IF(F399&gt;=81,"A2",IF(F399&gt;=71,"B1",IF(F399&gt;=61,"B2",IF(F399&gt;=51,"C1",IF(F399&gt;=41,"C2",IF(F399&gt;=33,"D","E")))))))</f>
        <v>A1</v>
      </c>
      <c r="H399" s="446">
        <v>9</v>
      </c>
      <c r="I399" s="501">
        <v>3</v>
      </c>
      <c r="J399" s="501">
        <v>4</v>
      </c>
      <c r="K399" s="441">
        <v>64</v>
      </c>
      <c r="L399" s="447">
        <f t="shared" si="53"/>
        <v>80</v>
      </c>
      <c r="M399" s="445" t="str">
        <f t="shared" si="52"/>
        <v>B1</v>
      </c>
    </row>
    <row r="400" spans="1:13" ht="15.75">
      <c r="A400" s="505" t="s">
        <v>8</v>
      </c>
      <c r="B400" s="432">
        <v>5.5</v>
      </c>
      <c r="C400" s="433">
        <v>3</v>
      </c>
      <c r="D400" s="434">
        <v>4</v>
      </c>
      <c r="E400" s="432">
        <v>38</v>
      </c>
      <c r="F400" s="435">
        <v>50.5</v>
      </c>
      <c r="G400" s="436" t="s">
        <v>127</v>
      </c>
      <c r="H400" s="372">
        <v>6</v>
      </c>
      <c r="I400" s="501">
        <v>3</v>
      </c>
      <c r="J400" s="501">
        <v>3</v>
      </c>
      <c r="K400" s="501">
        <v>47</v>
      </c>
      <c r="L400" s="447">
        <f t="shared" si="53"/>
        <v>59</v>
      </c>
      <c r="M400" s="447" t="str">
        <f t="shared" si="52"/>
        <v>C1</v>
      </c>
    </row>
    <row r="401" spans="1:13" ht="15.75">
      <c r="A401" s="400" t="s">
        <v>498</v>
      </c>
      <c r="B401" s="398"/>
      <c r="C401" s="398"/>
      <c r="D401" s="398"/>
      <c r="E401" s="373"/>
      <c r="F401" s="513">
        <v>32</v>
      </c>
      <c r="G401" s="398"/>
      <c r="H401" s="398"/>
      <c r="I401" s="398"/>
      <c r="J401" s="398"/>
      <c r="K401" s="397"/>
      <c r="L401" s="398">
        <v>25</v>
      </c>
      <c r="M401" s="399"/>
    </row>
    <row r="402" spans="1:13" ht="15">
      <c r="A402" s="400" t="s">
        <v>499</v>
      </c>
      <c r="B402" s="398"/>
      <c r="C402" s="398"/>
      <c r="D402" s="398"/>
      <c r="E402" s="374"/>
      <c r="F402" s="397">
        <v>46</v>
      </c>
      <c r="G402" s="398"/>
      <c r="H402" s="398"/>
      <c r="I402" s="398"/>
      <c r="J402" s="398"/>
      <c r="K402" s="374"/>
      <c r="L402" s="397">
        <v>40</v>
      </c>
      <c r="M402" s="399"/>
    </row>
    <row r="403" spans="1:13" ht="15">
      <c r="A403" s="400" t="s">
        <v>462</v>
      </c>
      <c r="B403" s="398">
        <v>50</v>
      </c>
      <c r="C403" s="398"/>
      <c r="D403" s="398"/>
      <c r="E403" s="397"/>
      <c r="F403" s="398">
        <v>47</v>
      </c>
      <c r="G403" s="398"/>
      <c r="H403" s="398"/>
      <c r="I403" s="398"/>
      <c r="J403" s="398"/>
      <c r="K403" s="397"/>
      <c r="L403" s="398">
        <v>46</v>
      </c>
      <c r="M403" s="399"/>
    </row>
    <row r="404" spans="1:13" ht="26.25">
      <c r="A404" s="401" t="s">
        <v>463</v>
      </c>
      <c r="B404" s="401"/>
      <c r="C404" s="402" t="s">
        <v>464</v>
      </c>
      <c r="D404" s="375">
        <f>(F397+F398+F399+F400+F401)</f>
        <v>259</v>
      </c>
      <c r="E404" s="375"/>
      <c r="F404" s="402" t="s">
        <v>465</v>
      </c>
      <c r="G404" s="375">
        <f>(D404/500)*100</f>
        <v>51.800000000000004</v>
      </c>
      <c r="H404" s="375"/>
      <c r="I404" s="376"/>
      <c r="J404" s="851" t="s">
        <v>466</v>
      </c>
      <c r="K404" s="851"/>
      <c r="L404" s="839" t="str">
        <f>IF(G404&gt;=91,"A1",IF(G404&gt;=81,"A2",IF(G404&gt;=71,"B1",IF(G404&gt;=61,"B2",IF(G404&gt;=51,"C1",IF(G404&gt;=41,"C2",IF(G404&gt;=33,"D","E")))))))</f>
        <v>C1</v>
      </c>
      <c r="M404" s="839" t="str">
        <f t="shared" ref="M404:M406" si="56">IF(K404&gt;=91,"A1",IF(K404&gt;=81,"A2",IF(K404&gt;=71,"B1",IF(K404&gt;=61,"B2",IF(K404&gt;=51,"C1",IF(K404&gt;=41,"C2",IF(K404&gt;=33,"D","E")))))))</f>
        <v>E</v>
      </c>
    </row>
    <row r="405" spans="1:13" ht="26.25">
      <c r="A405" s="377" t="s">
        <v>467</v>
      </c>
      <c r="B405" s="401"/>
      <c r="C405" s="402" t="s">
        <v>468</v>
      </c>
      <c r="D405" s="375">
        <f>(L397+L398+L399+L400+L401)</f>
        <v>244</v>
      </c>
      <c r="E405" s="375"/>
      <c r="F405" s="402" t="s">
        <v>469</v>
      </c>
      <c r="G405" s="378">
        <f>D405/500*100</f>
        <v>48.8</v>
      </c>
      <c r="H405" s="378"/>
      <c r="I405" s="379"/>
      <c r="J405" s="851" t="s">
        <v>470</v>
      </c>
      <c r="K405" s="851"/>
      <c r="L405" s="839" t="str">
        <f>IF(G405&gt;=91,"A1",IF(G405&gt;=81,"A2",IF(G405&gt;=71,"B1",IF(G405&gt;=61,"B2",IF(G405&gt;=51,"C1",IF(G405&gt;=41,"C2",IF(G405&gt;=33,"D","E")))))))</f>
        <v>C2</v>
      </c>
      <c r="M405" s="839" t="str">
        <f t="shared" si="56"/>
        <v>E</v>
      </c>
    </row>
    <row r="406" spans="1:13" ht="15">
      <c r="A406" s="403" t="s">
        <v>471</v>
      </c>
      <c r="B406" s="403"/>
      <c r="C406" s="403">
        <f>(D404+D405)</f>
        <v>503</v>
      </c>
      <c r="D406" s="852"/>
      <c r="E406" s="852"/>
      <c r="F406" s="403" t="s">
        <v>472</v>
      </c>
      <c r="G406" s="403"/>
      <c r="H406" s="403"/>
      <c r="I406" s="512">
        <f>(C406/900)*100</f>
        <v>55.888888888888886</v>
      </c>
      <c r="J406" s="403" t="s">
        <v>473</v>
      </c>
      <c r="K406" s="403"/>
      <c r="L406" s="852" t="str">
        <f>IF(I406&gt;=91,"A1",IF(I406&gt;=81,"A2",IF(I406&gt;=71,"B1",IF(I406&gt;=61,"B2",IF(I406&gt;=51,"C1",IF(I406&gt;=41,"C2",IF(I406&gt;=33,"D","E")))))))</f>
        <v>C1</v>
      </c>
      <c r="M406" s="852" t="str">
        <f t="shared" si="56"/>
        <v>E</v>
      </c>
    </row>
    <row r="407" spans="1:13">
      <c r="A407" s="822" t="s">
        <v>100</v>
      </c>
      <c r="B407" s="823"/>
      <c r="C407" s="823"/>
      <c r="D407" s="823"/>
      <c r="E407" s="823"/>
      <c r="F407" s="823"/>
      <c r="G407" s="823"/>
      <c r="H407" s="823"/>
      <c r="I407" s="823"/>
      <c r="J407" s="823"/>
      <c r="K407" s="823"/>
      <c r="L407" s="823"/>
      <c r="M407" s="824"/>
    </row>
    <row r="408" spans="1:13" ht="15">
      <c r="A408" s="833" t="s">
        <v>101</v>
      </c>
      <c r="B408" s="834"/>
      <c r="C408" s="834"/>
      <c r="D408" s="834"/>
      <c r="E408" s="834"/>
      <c r="F408" s="834"/>
      <c r="G408" s="834"/>
      <c r="H408" s="834"/>
      <c r="I408" s="834"/>
      <c r="J408" s="834"/>
      <c r="K408" s="834"/>
      <c r="L408" s="834"/>
      <c r="M408" s="835"/>
    </row>
    <row r="409" spans="1:13" ht="15">
      <c r="A409" s="833" t="s">
        <v>102</v>
      </c>
      <c r="B409" s="834"/>
      <c r="C409" s="834"/>
      <c r="D409" s="834"/>
      <c r="E409" s="834"/>
      <c r="F409" s="834" t="s">
        <v>103</v>
      </c>
      <c r="G409" s="834"/>
      <c r="H409" s="834"/>
      <c r="I409" s="834"/>
      <c r="J409" s="834"/>
      <c r="K409" s="834" t="s">
        <v>474</v>
      </c>
      <c r="L409" s="834"/>
      <c r="M409" s="835"/>
    </row>
    <row r="410" spans="1:13" ht="15">
      <c r="A410" s="836" t="s">
        <v>104</v>
      </c>
      <c r="B410" s="837"/>
      <c r="C410" s="837"/>
      <c r="D410" s="837"/>
      <c r="E410" s="837"/>
      <c r="F410" s="838" t="s">
        <v>105</v>
      </c>
      <c r="G410" s="839"/>
      <c r="H410" s="839"/>
      <c r="I410" s="839"/>
      <c r="J410" s="839"/>
      <c r="K410" s="838" t="s">
        <v>105</v>
      </c>
      <c r="L410" s="839"/>
      <c r="M410" s="840"/>
    </row>
    <row r="411" spans="1:13" ht="15">
      <c r="A411" s="833" t="s">
        <v>106</v>
      </c>
      <c r="B411" s="834"/>
      <c r="C411" s="834"/>
      <c r="D411" s="834"/>
      <c r="E411" s="834"/>
      <c r="F411" s="834"/>
      <c r="G411" s="834"/>
      <c r="H411" s="834"/>
      <c r="I411" s="834"/>
      <c r="J411" s="834"/>
      <c r="K411" s="834"/>
      <c r="L411" s="834"/>
      <c r="M411" s="835"/>
    </row>
    <row r="412" spans="1:13" ht="15">
      <c r="A412" s="833" t="s">
        <v>102</v>
      </c>
      <c r="B412" s="834"/>
      <c r="C412" s="834"/>
      <c r="D412" s="834"/>
      <c r="E412" s="834"/>
      <c r="F412" s="834" t="s">
        <v>103</v>
      </c>
      <c r="G412" s="834"/>
      <c r="H412" s="834"/>
      <c r="I412" s="834"/>
      <c r="J412" s="834"/>
      <c r="K412" s="834" t="s">
        <v>474</v>
      </c>
      <c r="L412" s="834"/>
      <c r="M412" s="835"/>
    </row>
    <row r="413" spans="1:13" ht="15">
      <c r="A413" s="825" t="s">
        <v>107</v>
      </c>
      <c r="B413" s="826"/>
      <c r="C413" s="826"/>
      <c r="D413" s="826"/>
      <c r="E413" s="826"/>
      <c r="F413" s="834" t="s">
        <v>105</v>
      </c>
      <c r="G413" s="834"/>
      <c r="H413" s="834"/>
      <c r="I413" s="834"/>
      <c r="J413" s="834"/>
      <c r="K413" s="834" t="s">
        <v>108</v>
      </c>
      <c r="L413" s="834"/>
      <c r="M413" s="835"/>
    </row>
    <row r="414" spans="1:13" ht="15">
      <c r="A414" s="825" t="s">
        <v>109</v>
      </c>
      <c r="B414" s="826"/>
      <c r="C414" s="826"/>
      <c r="D414" s="826"/>
      <c r="E414" s="826"/>
      <c r="F414" s="868" t="s">
        <v>105</v>
      </c>
      <c r="G414" s="839"/>
      <c r="H414" s="839"/>
      <c r="I414" s="839"/>
      <c r="J414" s="839"/>
      <c r="K414" s="868" t="s">
        <v>105</v>
      </c>
      <c r="L414" s="839"/>
      <c r="M414" s="840"/>
    </row>
    <row r="415" spans="1:13" ht="15">
      <c r="A415" s="829" t="s">
        <v>110</v>
      </c>
      <c r="B415" s="830"/>
      <c r="C415" s="830"/>
      <c r="D415" s="830"/>
      <c r="E415" s="831"/>
      <c r="F415" s="869" t="s">
        <v>105</v>
      </c>
      <c r="G415" s="870"/>
      <c r="H415" s="870"/>
      <c r="I415" s="870"/>
      <c r="J415" s="871"/>
      <c r="K415" s="869" t="s">
        <v>105</v>
      </c>
      <c r="L415" s="870"/>
      <c r="M415" s="872"/>
    </row>
    <row r="416" spans="1:13" ht="15">
      <c r="A416" s="829" t="s">
        <v>111</v>
      </c>
      <c r="B416" s="830"/>
      <c r="C416" s="830"/>
      <c r="D416" s="830"/>
      <c r="E416" s="831"/>
      <c r="F416" s="869" t="s">
        <v>105</v>
      </c>
      <c r="G416" s="870"/>
      <c r="H416" s="870"/>
      <c r="I416" s="870"/>
      <c r="J416" s="871"/>
      <c r="K416" s="869" t="s">
        <v>105</v>
      </c>
      <c r="L416" s="870"/>
      <c r="M416" s="872"/>
    </row>
    <row r="417" spans="1:13" ht="15">
      <c r="A417" s="833" t="s">
        <v>112</v>
      </c>
      <c r="B417" s="834"/>
      <c r="C417" s="834"/>
      <c r="D417" s="834"/>
      <c r="E417" s="834"/>
      <c r="F417" s="834"/>
      <c r="G417" s="834"/>
      <c r="H417" s="834"/>
      <c r="I417" s="834"/>
      <c r="J417" s="834"/>
      <c r="K417" s="834"/>
      <c r="L417" s="834"/>
      <c r="M417" s="835"/>
    </row>
    <row r="418" spans="1:13" ht="15">
      <c r="A418" s="833" t="s">
        <v>102</v>
      </c>
      <c r="B418" s="834"/>
      <c r="C418" s="834"/>
      <c r="D418" s="834"/>
      <c r="E418" s="834"/>
      <c r="F418" s="834" t="s">
        <v>103</v>
      </c>
      <c r="G418" s="834"/>
      <c r="H418" s="834"/>
      <c r="I418" s="834"/>
      <c r="J418" s="834"/>
      <c r="K418" s="834" t="s">
        <v>474</v>
      </c>
      <c r="L418" s="834"/>
      <c r="M418" s="835"/>
    </row>
    <row r="419" spans="1:13" ht="15">
      <c r="A419" s="836" t="s">
        <v>113</v>
      </c>
      <c r="B419" s="837"/>
      <c r="C419" s="837"/>
      <c r="D419" s="837"/>
      <c r="E419" s="837"/>
      <c r="F419" s="837"/>
      <c r="G419" s="827" t="s">
        <v>537</v>
      </c>
      <c r="H419" s="827"/>
      <c r="I419" s="827"/>
      <c r="J419" s="827"/>
      <c r="K419" s="827"/>
      <c r="L419" s="827"/>
      <c r="M419" s="828"/>
    </row>
    <row r="420" spans="1:13" ht="15">
      <c r="A420" s="506" t="s">
        <v>475</v>
      </c>
      <c r="B420" s="819" t="s">
        <v>555</v>
      </c>
      <c r="C420" s="820"/>
      <c r="D420" s="820"/>
      <c r="E420" s="820"/>
      <c r="F420" s="820"/>
      <c r="G420" s="820"/>
      <c r="H420" s="820"/>
      <c r="I420" s="820"/>
      <c r="J420" s="820"/>
      <c r="K420" s="820"/>
      <c r="L420" s="820"/>
      <c r="M420" s="821"/>
    </row>
    <row r="421" spans="1:13" ht="15">
      <c r="A421" s="506" t="s">
        <v>115</v>
      </c>
      <c r="B421" s="819" t="s">
        <v>502</v>
      </c>
      <c r="C421" s="820"/>
      <c r="D421" s="820"/>
      <c r="E421" s="820"/>
      <c r="F421" s="820"/>
      <c r="G421" s="820"/>
      <c r="H421" s="820"/>
      <c r="I421" s="820"/>
      <c r="J421" s="820"/>
      <c r="K421" s="820"/>
      <c r="L421" s="820"/>
      <c r="M421" s="821"/>
    </row>
    <row r="422" spans="1:13">
      <c r="A422" s="833" t="s">
        <v>476</v>
      </c>
      <c r="B422" s="834"/>
      <c r="C422" s="834"/>
      <c r="D422" s="839"/>
      <c r="E422" s="839"/>
      <c r="F422" s="839"/>
      <c r="G422" s="839"/>
      <c r="H422" s="839"/>
      <c r="I422" s="839"/>
      <c r="J422" s="834" t="s">
        <v>477</v>
      </c>
      <c r="K422" s="834"/>
      <c r="L422" s="834"/>
      <c r="M422" s="835"/>
    </row>
    <row r="423" spans="1:13">
      <c r="A423" s="833"/>
      <c r="B423" s="834"/>
      <c r="C423" s="834"/>
      <c r="D423" s="839"/>
      <c r="E423" s="839"/>
      <c r="F423" s="839"/>
      <c r="G423" s="839"/>
      <c r="H423" s="839"/>
      <c r="I423" s="839"/>
      <c r="J423" s="834"/>
      <c r="K423" s="834"/>
      <c r="L423" s="834"/>
      <c r="M423" s="835"/>
    </row>
    <row r="424" spans="1:13">
      <c r="A424" s="833"/>
      <c r="B424" s="834"/>
      <c r="C424" s="834"/>
      <c r="D424" s="839"/>
      <c r="E424" s="839"/>
      <c r="F424" s="839"/>
      <c r="G424" s="839"/>
      <c r="H424" s="839"/>
      <c r="I424" s="839"/>
      <c r="J424" s="834"/>
      <c r="K424" s="834"/>
      <c r="L424" s="834"/>
      <c r="M424" s="835"/>
    </row>
    <row r="425" spans="1:13">
      <c r="A425" s="833"/>
      <c r="B425" s="834"/>
      <c r="C425" s="834"/>
      <c r="D425" s="839"/>
      <c r="E425" s="839"/>
      <c r="F425" s="839"/>
      <c r="G425" s="839"/>
      <c r="H425" s="839"/>
      <c r="I425" s="839"/>
      <c r="J425" s="834"/>
      <c r="K425" s="834"/>
      <c r="L425" s="834"/>
      <c r="M425" s="835"/>
    </row>
    <row r="426" spans="1:13">
      <c r="A426" s="845" t="s">
        <v>116</v>
      </c>
      <c r="B426" s="846"/>
      <c r="C426" s="846"/>
      <c r="D426" s="846"/>
      <c r="E426" s="846"/>
      <c r="F426" s="846"/>
      <c r="G426" s="846"/>
      <c r="H426" s="847" t="s">
        <v>117</v>
      </c>
      <c r="I426" s="848"/>
      <c r="J426" s="848"/>
      <c r="K426" s="848"/>
      <c r="L426" s="848"/>
      <c r="M426" s="849"/>
    </row>
    <row r="427" spans="1:13">
      <c r="A427" s="396" t="s">
        <v>118</v>
      </c>
      <c r="B427" s="846" t="s">
        <v>12</v>
      </c>
      <c r="C427" s="846"/>
      <c r="D427" s="382" t="s">
        <v>118</v>
      </c>
      <c r="E427" s="395"/>
      <c r="F427" s="846" t="s">
        <v>12</v>
      </c>
      <c r="G427" s="846"/>
      <c r="H427" s="384"/>
      <c r="I427" s="384"/>
      <c r="J427" s="385" t="s">
        <v>119</v>
      </c>
      <c r="K427" s="384"/>
      <c r="L427" s="386" t="s">
        <v>12</v>
      </c>
      <c r="M427" s="387"/>
    </row>
    <row r="428" spans="1:13">
      <c r="A428" s="388" t="s">
        <v>120</v>
      </c>
      <c r="B428" s="854" t="s">
        <v>121</v>
      </c>
      <c r="C428" s="854"/>
      <c r="D428" s="854" t="s">
        <v>122</v>
      </c>
      <c r="E428" s="854"/>
      <c r="F428" s="854" t="s">
        <v>123</v>
      </c>
      <c r="G428" s="854"/>
      <c r="H428" s="384"/>
      <c r="I428" s="384"/>
      <c r="J428" s="855">
        <v>3</v>
      </c>
      <c r="K428" s="856"/>
      <c r="L428" s="395" t="s">
        <v>105</v>
      </c>
      <c r="M428" s="387"/>
    </row>
    <row r="429" spans="1:13">
      <c r="A429" s="388" t="s">
        <v>124</v>
      </c>
      <c r="B429" s="854" t="s">
        <v>125</v>
      </c>
      <c r="C429" s="854"/>
      <c r="D429" s="854" t="s">
        <v>126</v>
      </c>
      <c r="E429" s="854"/>
      <c r="F429" s="854" t="s">
        <v>127</v>
      </c>
      <c r="G429" s="854"/>
      <c r="H429" s="384"/>
      <c r="I429" s="384"/>
      <c r="J429" s="855">
        <v>2</v>
      </c>
      <c r="K429" s="856"/>
      <c r="L429" s="395" t="s">
        <v>108</v>
      </c>
      <c r="M429" s="387"/>
    </row>
    <row r="430" spans="1:13">
      <c r="A430" s="388" t="s">
        <v>128</v>
      </c>
      <c r="B430" s="854" t="s">
        <v>129</v>
      </c>
      <c r="C430" s="854"/>
      <c r="D430" s="854" t="s">
        <v>130</v>
      </c>
      <c r="E430" s="854"/>
      <c r="F430" s="854" t="s">
        <v>131</v>
      </c>
      <c r="G430" s="854"/>
      <c r="H430" s="384"/>
      <c r="I430" s="384"/>
      <c r="J430" s="855">
        <v>1</v>
      </c>
      <c r="K430" s="856"/>
      <c r="L430" s="395" t="s">
        <v>132</v>
      </c>
      <c r="M430" s="387"/>
    </row>
    <row r="431" spans="1:13" ht="13.5" thickBot="1">
      <c r="A431" s="389" t="s">
        <v>133</v>
      </c>
      <c r="B431" s="859" t="s">
        <v>134</v>
      </c>
      <c r="C431" s="859"/>
      <c r="D431" s="860" t="s">
        <v>135</v>
      </c>
      <c r="E431" s="860"/>
      <c r="F431" s="860" t="s">
        <v>136</v>
      </c>
      <c r="G431" s="860"/>
      <c r="H431" s="390"/>
      <c r="I431" s="390"/>
      <c r="J431" s="390"/>
      <c r="K431" s="390"/>
      <c r="L431" s="390"/>
      <c r="M431" s="391"/>
    </row>
    <row r="432" spans="1:13" ht="13.5" thickBot="1"/>
    <row r="433" spans="1:13" ht="15.75">
      <c r="A433" s="360"/>
      <c r="B433" s="797" t="s">
        <v>434</v>
      </c>
      <c r="C433" s="797"/>
      <c r="D433" s="797"/>
      <c r="E433" s="797"/>
      <c r="F433" s="797"/>
      <c r="G433" s="797"/>
      <c r="H433" s="797"/>
      <c r="I433" s="809"/>
      <c r="J433" s="796" t="s">
        <v>435</v>
      </c>
      <c r="K433" s="797"/>
      <c r="L433" s="797"/>
      <c r="M433" s="798"/>
    </row>
    <row r="434" spans="1:13" ht="20.25">
      <c r="A434" s="799" t="s">
        <v>436</v>
      </c>
      <c r="B434" s="800"/>
      <c r="C434" s="800"/>
      <c r="D434" s="800"/>
      <c r="E434" s="800"/>
      <c r="F434" s="800"/>
      <c r="G434" s="800"/>
      <c r="H434" s="800"/>
      <c r="I434" s="800"/>
      <c r="J434" s="800"/>
      <c r="K434" s="800"/>
      <c r="L434" s="800"/>
      <c r="M434" s="801"/>
    </row>
    <row r="435" spans="1:13" ht="20.25">
      <c r="A435" s="361"/>
      <c r="B435" s="802" t="s">
        <v>437</v>
      </c>
      <c r="C435" s="802"/>
      <c r="D435" s="802"/>
      <c r="E435" s="803"/>
      <c r="F435" s="362" t="s">
        <v>438</v>
      </c>
      <c r="G435" s="362"/>
      <c r="H435" s="804" t="s">
        <v>439</v>
      </c>
      <c r="I435" s="805"/>
      <c r="J435" s="806"/>
      <c r="K435" s="363" t="s">
        <v>440</v>
      </c>
      <c r="L435" s="401"/>
      <c r="M435" s="365"/>
    </row>
    <row r="436" spans="1:13" ht="15">
      <c r="A436" s="807" t="s">
        <v>441</v>
      </c>
      <c r="B436" s="805"/>
      <c r="C436" s="805"/>
      <c r="D436" s="805"/>
      <c r="E436" s="805"/>
      <c r="F436" s="805"/>
      <c r="G436" s="805"/>
      <c r="H436" s="805"/>
      <c r="I436" s="805"/>
      <c r="J436" s="805"/>
      <c r="K436" s="805"/>
      <c r="L436" s="805"/>
      <c r="M436" s="808"/>
    </row>
    <row r="437" spans="1:13" ht="15">
      <c r="A437" s="829" t="s">
        <v>442</v>
      </c>
      <c r="B437" s="830"/>
      <c r="C437" s="830"/>
      <c r="D437" s="830"/>
      <c r="E437" s="830"/>
      <c r="F437" s="830"/>
      <c r="G437" s="830"/>
      <c r="H437" s="830"/>
      <c r="I437" s="830"/>
      <c r="J437" s="830"/>
      <c r="K437" s="830"/>
      <c r="L437" s="830"/>
      <c r="M437" s="841"/>
    </row>
    <row r="438" spans="1:13" ht="15">
      <c r="A438" s="825" t="s">
        <v>496</v>
      </c>
      <c r="B438" s="826"/>
      <c r="C438" s="819" t="s">
        <v>25</v>
      </c>
      <c r="D438" s="820"/>
      <c r="E438" s="820"/>
      <c r="F438" s="820"/>
      <c r="G438" s="832"/>
      <c r="H438" s="810" t="s">
        <v>443</v>
      </c>
      <c r="I438" s="811"/>
      <c r="J438" s="812"/>
      <c r="K438" s="819">
        <v>10</v>
      </c>
      <c r="L438" s="820"/>
      <c r="M438" s="821"/>
    </row>
    <row r="439" spans="1:13" ht="15">
      <c r="A439" s="825" t="s">
        <v>444</v>
      </c>
      <c r="B439" s="826"/>
      <c r="C439" s="819">
        <v>1</v>
      </c>
      <c r="D439" s="820"/>
      <c r="E439" s="820"/>
      <c r="F439" s="820"/>
      <c r="G439" s="832"/>
      <c r="H439" s="813" t="s">
        <v>445</v>
      </c>
      <c r="I439" s="814"/>
      <c r="J439" s="815"/>
      <c r="K439" s="819">
        <v>1381</v>
      </c>
      <c r="L439" s="820"/>
      <c r="M439" s="821"/>
    </row>
    <row r="440" spans="1:13" ht="15">
      <c r="A440" s="825" t="s">
        <v>446</v>
      </c>
      <c r="B440" s="826"/>
      <c r="C440" s="867">
        <v>42980</v>
      </c>
      <c r="D440" s="820"/>
      <c r="E440" s="820"/>
      <c r="F440" s="820"/>
      <c r="G440" s="832"/>
      <c r="H440" s="813" t="s">
        <v>447</v>
      </c>
      <c r="I440" s="814"/>
      <c r="J440" s="815"/>
      <c r="K440" s="819">
        <v>7006214524</v>
      </c>
      <c r="L440" s="820"/>
      <c r="M440" s="821"/>
    </row>
    <row r="441" spans="1:13" ht="15">
      <c r="A441" s="825" t="s">
        <v>448</v>
      </c>
      <c r="B441" s="826"/>
      <c r="C441" s="819" t="s">
        <v>182</v>
      </c>
      <c r="D441" s="820"/>
      <c r="E441" s="820"/>
      <c r="F441" s="820"/>
      <c r="G441" s="832"/>
      <c r="H441" s="816" t="s">
        <v>88</v>
      </c>
      <c r="I441" s="817"/>
      <c r="J441" s="818"/>
      <c r="K441" s="819" t="s">
        <v>183</v>
      </c>
      <c r="L441" s="820"/>
      <c r="M441" s="821"/>
    </row>
    <row r="442" spans="1:13" ht="15">
      <c r="A442" s="833" t="s">
        <v>449</v>
      </c>
      <c r="B442" s="834"/>
      <c r="C442" s="834"/>
      <c r="D442" s="834"/>
      <c r="E442" s="834"/>
      <c r="F442" s="834"/>
      <c r="G442" s="834"/>
      <c r="H442" s="834"/>
      <c r="I442" s="834"/>
      <c r="J442" s="834"/>
      <c r="K442" s="834"/>
      <c r="L442" s="834"/>
      <c r="M442" s="835"/>
    </row>
    <row r="443" spans="1:13" ht="15">
      <c r="A443" s="853" t="s">
        <v>450</v>
      </c>
      <c r="B443" s="834" t="s">
        <v>451</v>
      </c>
      <c r="C443" s="834"/>
      <c r="D443" s="834"/>
      <c r="E443" s="834"/>
      <c r="F443" s="834"/>
      <c r="G443" s="834"/>
      <c r="H443" s="834" t="s">
        <v>452</v>
      </c>
      <c r="I443" s="834"/>
      <c r="J443" s="834"/>
      <c r="K443" s="834"/>
      <c r="L443" s="834"/>
      <c r="M443" s="835"/>
    </row>
    <row r="444" spans="1:13" ht="30">
      <c r="A444" s="853"/>
      <c r="B444" s="366" t="s">
        <v>453</v>
      </c>
      <c r="C444" s="366" t="s">
        <v>454</v>
      </c>
      <c r="D444" s="366" t="s">
        <v>455</v>
      </c>
      <c r="E444" s="366" t="s">
        <v>456</v>
      </c>
      <c r="F444" s="366">
        <v>100</v>
      </c>
      <c r="G444" s="367" t="s">
        <v>72</v>
      </c>
      <c r="H444" s="366" t="s">
        <v>457</v>
      </c>
      <c r="I444" s="366" t="s">
        <v>454</v>
      </c>
      <c r="J444" s="366" t="s">
        <v>455</v>
      </c>
      <c r="K444" s="366" t="s">
        <v>458</v>
      </c>
      <c r="L444" s="366">
        <v>100</v>
      </c>
      <c r="M444" s="368" t="s">
        <v>72</v>
      </c>
    </row>
    <row r="445" spans="1:13" ht="15">
      <c r="A445" s="400" t="s">
        <v>5</v>
      </c>
      <c r="B445" s="502">
        <v>9.25</v>
      </c>
      <c r="C445" s="501">
        <v>5</v>
      </c>
      <c r="D445" s="501">
        <v>5</v>
      </c>
      <c r="E445" s="502">
        <v>75</v>
      </c>
      <c r="F445" s="475">
        <v>94.25</v>
      </c>
      <c r="G445" s="507" t="s">
        <v>121</v>
      </c>
      <c r="H445" s="450">
        <v>9.75</v>
      </c>
      <c r="I445" s="501">
        <v>3</v>
      </c>
      <c r="J445" s="501">
        <v>3</v>
      </c>
      <c r="K445" s="517">
        <v>76</v>
      </c>
      <c r="L445" s="474">
        <f t="shared" ref="L445:L448" si="57">SUM(H445:K445)</f>
        <v>91.75</v>
      </c>
      <c r="M445" s="507" t="str">
        <f t="shared" ref="M445:M448" si="58">IF(L445&gt;=91,"A1",IF(L445&gt;=81,"A2",IF(L445&gt;=71,"B1",IF(L445&gt;=61,"B2",IF(L445&gt;=51,"C1",IF(L445&gt;=41,"C2",IF(L445&gt;=33,"D","E")))))))</f>
        <v>A1</v>
      </c>
    </row>
    <row r="446" spans="1:13" ht="15">
      <c r="A446" s="400" t="s">
        <v>6</v>
      </c>
      <c r="B446" s="502">
        <v>9.75</v>
      </c>
      <c r="C446" s="501">
        <v>5</v>
      </c>
      <c r="D446" s="501">
        <v>5</v>
      </c>
      <c r="E446" s="501">
        <v>75</v>
      </c>
      <c r="F446" s="475">
        <v>94.75</v>
      </c>
      <c r="G446" s="507" t="s">
        <v>121</v>
      </c>
      <c r="H446" s="446">
        <v>8</v>
      </c>
      <c r="I446" s="501">
        <v>5</v>
      </c>
      <c r="J446" s="501">
        <v>5</v>
      </c>
      <c r="K446" s="501">
        <v>71</v>
      </c>
      <c r="L446" s="447">
        <f t="shared" si="57"/>
        <v>89</v>
      </c>
      <c r="M446" s="445" t="str">
        <f t="shared" si="58"/>
        <v>A2</v>
      </c>
    </row>
    <row r="447" spans="1:13" ht="15.75">
      <c r="A447" s="400" t="s">
        <v>459</v>
      </c>
      <c r="B447" s="453">
        <v>10</v>
      </c>
      <c r="C447" s="453">
        <v>5</v>
      </c>
      <c r="D447" s="453">
        <v>5</v>
      </c>
      <c r="E447" s="453">
        <v>80</v>
      </c>
      <c r="F447" s="435">
        <f t="shared" ref="F447" si="59">B447+C447+D447+E447</f>
        <v>100</v>
      </c>
      <c r="G447" s="432" t="str">
        <f t="shared" ref="G447" si="60">IF(F447&gt;=91,"A1",IF(F447&gt;=81,"A2",IF(F447&gt;=71,"B1",IF(F447&gt;=61,"B2",IF(F447&gt;=51,"C1",IF(F447&gt;=41,"C2",IF(F447&gt;=33,"D","E")))))))</f>
        <v>A1</v>
      </c>
      <c r="H447" s="446">
        <v>9.75</v>
      </c>
      <c r="I447" s="501">
        <v>5</v>
      </c>
      <c r="J447" s="501">
        <v>5</v>
      </c>
      <c r="K447" s="441">
        <v>78</v>
      </c>
      <c r="L447" s="447">
        <f t="shared" si="57"/>
        <v>97.75</v>
      </c>
      <c r="M447" s="445" t="str">
        <f t="shared" si="58"/>
        <v>A1</v>
      </c>
    </row>
    <row r="448" spans="1:13" ht="15.75">
      <c r="A448" s="505" t="s">
        <v>8</v>
      </c>
      <c r="B448" s="432">
        <v>10</v>
      </c>
      <c r="C448" s="453">
        <v>5</v>
      </c>
      <c r="D448" s="453">
        <v>5</v>
      </c>
      <c r="E448" s="432">
        <v>75</v>
      </c>
      <c r="F448" s="435">
        <v>95</v>
      </c>
      <c r="G448" s="432" t="s">
        <v>121</v>
      </c>
      <c r="H448" s="372">
        <v>10</v>
      </c>
      <c r="I448" s="501">
        <v>5</v>
      </c>
      <c r="J448" s="501">
        <v>5</v>
      </c>
      <c r="K448" s="501">
        <v>79</v>
      </c>
      <c r="L448" s="447">
        <f t="shared" si="57"/>
        <v>99</v>
      </c>
      <c r="M448" s="447" t="str">
        <f t="shared" si="58"/>
        <v>A1</v>
      </c>
    </row>
    <row r="449" spans="1:13" ht="15.75">
      <c r="A449" s="400" t="s">
        <v>498</v>
      </c>
      <c r="B449" s="398"/>
      <c r="C449" s="398"/>
      <c r="D449" s="398"/>
      <c r="E449" s="373"/>
      <c r="F449" s="513">
        <v>47.5</v>
      </c>
      <c r="G449" s="398"/>
      <c r="H449" s="398"/>
      <c r="I449" s="398"/>
      <c r="J449" s="398"/>
      <c r="K449" s="397"/>
      <c r="L449" s="398">
        <v>48.5</v>
      </c>
      <c r="M449" s="399"/>
    </row>
    <row r="450" spans="1:13" ht="15">
      <c r="A450" s="400" t="s">
        <v>499</v>
      </c>
      <c r="B450" s="398"/>
      <c r="C450" s="398"/>
      <c r="D450" s="398"/>
      <c r="E450" s="374"/>
      <c r="F450" s="397">
        <v>49</v>
      </c>
      <c r="G450" s="398"/>
      <c r="H450" s="398"/>
      <c r="I450" s="398"/>
      <c r="J450" s="398"/>
      <c r="K450" s="374"/>
      <c r="L450" s="397">
        <v>46</v>
      </c>
      <c r="M450" s="399"/>
    </row>
    <row r="451" spans="1:13" ht="15">
      <c r="A451" s="400" t="s">
        <v>462</v>
      </c>
      <c r="B451" s="398">
        <v>50</v>
      </c>
      <c r="C451" s="398"/>
      <c r="D451" s="398"/>
      <c r="E451" s="397"/>
      <c r="F451" s="398">
        <v>47</v>
      </c>
      <c r="G451" s="398"/>
      <c r="H451" s="398"/>
      <c r="I451" s="398"/>
      <c r="J451" s="398"/>
      <c r="K451" s="397"/>
      <c r="L451" s="398">
        <v>50</v>
      </c>
      <c r="M451" s="399"/>
    </row>
    <row r="452" spans="1:13" ht="26.25">
      <c r="A452" s="401" t="s">
        <v>463</v>
      </c>
      <c r="B452" s="401"/>
      <c r="C452" s="402" t="s">
        <v>464</v>
      </c>
      <c r="D452" s="375">
        <f>(F445+F446+F447+F448+F449)</f>
        <v>431.5</v>
      </c>
      <c r="E452" s="375"/>
      <c r="F452" s="402" t="s">
        <v>465</v>
      </c>
      <c r="G452" s="375">
        <f>(D452/500)*100</f>
        <v>86.3</v>
      </c>
      <c r="H452" s="375"/>
      <c r="I452" s="376"/>
      <c r="J452" s="851" t="s">
        <v>466</v>
      </c>
      <c r="K452" s="851"/>
      <c r="L452" s="839" t="str">
        <f>IF(G452&gt;=91,"A1",IF(G452&gt;=81,"A2",IF(G452&gt;=71,"B1",IF(G452&gt;=61,"B2",IF(G452&gt;=51,"C1",IF(G452&gt;=41,"C2",IF(G452&gt;=33,"D","E")))))))</f>
        <v>A2</v>
      </c>
      <c r="M452" s="839" t="str">
        <f t="shared" ref="M452:M454" si="61">IF(K452&gt;=91,"A1",IF(K452&gt;=81,"A2",IF(K452&gt;=71,"B1",IF(K452&gt;=61,"B2",IF(K452&gt;=51,"C1",IF(K452&gt;=41,"C2",IF(K452&gt;=33,"D","E")))))))</f>
        <v>E</v>
      </c>
    </row>
    <row r="453" spans="1:13" ht="26.25">
      <c r="A453" s="377" t="s">
        <v>467</v>
      </c>
      <c r="B453" s="401"/>
      <c r="C453" s="402" t="s">
        <v>468</v>
      </c>
      <c r="D453" s="375">
        <f>(L445+L446+L447+L448+L449)</f>
        <v>426</v>
      </c>
      <c r="E453" s="375"/>
      <c r="F453" s="402" t="s">
        <v>469</v>
      </c>
      <c r="G453" s="378">
        <f>D453/500*100</f>
        <v>85.2</v>
      </c>
      <c r="H453" s="378"/>
      <c r="I453" s="379"/>
      <c r="J453" s="851" t="s">
        <v>470</v>
      </c>
      <c r="K453" s="851"/>
      <c r="L453" s="839" t="str">
        <f>IF(G453&gt;=91,"A1",IF(G453&gt;=81,"A2",IF(G453&gt;=71,"B1",IF(G453&gt;=61,"B2",IF(G453&gt;=51,"C1",IF(G453&gt;=41,"C2",IF(G453&gt;=33,"D","E")))))))</f>
        <v>A2</v>
      </c>
      <c r="M453" s="839" t="str">
        <f t="shared" si="61"/>
        <v>E</v>
      </c>
    </row>
    <row r="454" spans="1:13" ht="15">
      <c r="A454" s="403" t="s">
        <v>471</v>
      </c>
      <c r="B454" s="403"/>
      <c r="C454" s="403">
        <f>(D452+D453)</f>
        <v>857.5</v>
      </c>
      <c r="D454" s="852"/>
      <c r="E454" s="852"/>
      <c r="F454" s="403" t="s">
        <v>472</v>
      </c>
      <c r="G454" s="403"/>
      <c r="H454" s="403"/>
      <c r="I454" s="512">
        <f>(C454/900)*100</f>
        <v>95.277777777777771</v>
      </c>
      <c r="J454" s="403" t="s">
        <v>473</v>
      </c>
      <c r="K454" s="403"/>
      <c r="L454" s="852" t="str">
        <f>IF(I454&gt;=91,"A1",IF(I454&gt;=81,"A2",IF(I454&gt;=71,"B1",IF(I454&gt;=61,"B2",IF(I454&gt;=51,"C1",IF(I454&gt;=41,"C2",IF(I454&gt;=33,"D","E")))))))</f>
        <v>A1</v>
      </c>
      <c r="M454" s="852" t="str">
        <f t="shared" si="61"/>
        <v>E</v>
      </c>
    </row>
    <row r="455" spans="1:13">
      <c r="A455" s="822" t="s">
        <v>100</v>
      </c>
      <c r="B455" s="823"/>
      <c r="C455" s="823"/>
      <c r="D455" s="823"/>
      <c r="E455" s="823"/>
      <c r="F455" s="823"/>
      <c r="G455" s="823"/>
      <c r="H455" s="823"/>
      <c r="I455" s="823"/>
      <c r="J455" s="823"/>
      <c r="K455" s="823"/>
      <c r="L455" s="823"/>
      <c r="M455" s="824"/>
    </row>
    <row r="456" spans="1:13" ht="15">
      <c r="A456" s="833" t="s">
        <v>101</v>
      </c>
      <c r="B456" s="834"/>
      <c r="C456" s="834"/>
      <c r="D456" s="834"/>
      <c r="E456" s="834"/>
      <c r="F456" s="834"/>
      <c r="G456" s="834"/>
      <c r="H456" s="834"/>
      <c r="I456" s="834"/>
      <c r="J456" s="834"/>
      <c r="K456" s="834"/>
      <c r="L456" s="834"/>
      <c r="M456" s="835"/>
    </row>
    <row r="457" spans="1:13" ht="15">
      <c r="A457" s="833" t="s">
        <v>102</v>
      </c>
      <c r="B457" s="834"/>
      <c r="C457" s="834"/>
      <c r="D457" s="834"/>
      <c r="E457" s="834"/>
      <c r="F457" s="834" t="s">
        <v>103</v>
      </c>
      <c r="G457" s="834"/>
      <c r="H457" s="834"/>
      <c r="I457" s="834"/>
      <c r="J457" s="834"/>
      <c r="K457" s="834" t="s">
        <v>474</v>
      </c>
      <c r="L457" s="834"/>
      <c r="M457" s="835"/>
    </row>
    <row r="458" spans="1:13" ht="15">
      <c r="A458" s="836" t="s">
        <v>104</v>
      </c>
      <c r="B458" s="837"/>
      <c r="C458" s="837"/>
      <c r="D458" s="837"/>
      <c r="E458" s="837"/>
      <c r="F458" s="838" t="s">
        <v>105</v>
      </c>
      <c r="G458" s="839"/>
      <c r="H458" s="839"/>
      <c r="I458" s="839"/>
      <c r="J458" s="839"/>
      <c r="K458" s="838" t="s">
        <v>105</v>
      </c>
      <c r="L458" s="839"/>
      <c r="M458" s="840"/>
    </row>
    <row r="459" spans="1:13" ht="15">
      <c r="A459" s="833" t="s">
        <v>106</v>
      </c>
      <c r="B459" s="834"/>
      <c r="C459" s="834"/>
      <c r="D459" s="834"/>
      <c r="E459" s="834"/>
      <c r="F459" s="834"/>
      <c r="G459" s="834"/>
      <c r="H459" s="834"/>
      <c r="I459" s="834"/>
      <c r="J459" s="834"/>
      <c r="K459" s="834"/>
      <c r="L459" s="834"/>
      <c r="M459" s="835"/>
    </row>
    <row r="460" spans="1:13" ht="15">
      <c r="A460" s="833" t="s">
        <v>102</v>
      </c>
      <c r="B460" s="834"/>
      <c r="C460" s="834"/>
      <c r="D460" s="834"/>
      <c r="E460" s="834"/>
      <c r="F460" s="834" t="s">
        <v>103</v>
      </c>
      <c r="G460" s="834"/>
      <c r="H460" s="834"/>
      <c r="I460" s="834"/>
      <c r="J460" s="834"/>
      <c r="K460" s="834" t="s">
        <v>474</v>
      </c>
      <c r="L460" s="834"/>
      <c r="M460" s="835"/>
    </row>
    <row r="461" spans="1:13" ht="15">
      <c r="A461" s="825" t="s">
        <v>107</v>
      </c>
      <c r="B461" s="826"/>
      <c r="C461" s="826"/>
      <c r="D461" s="826"/>
      <c r="E461" s="826"/>
      <c r="F461" s="834" t="s">
        <v>105</v>
      </c>
      <c r="G461" s="834"/>
      <c r="H461" s="834"/>
      <c r="I461" s="834"/>
      <c r="J461" s="834"/>
      <c r="K461" s="834" t="s">
        <v>108</v>
      </c>
      <c r="L461" s="834"/>
      <c r="M461" s="835"/>
    </row>
    <row r="462" spans="1:13" ht="15">
      <c r="A462" s="825" t="s">
        <v>109</v>
      </c>
      <c r="B462" s="826"/>
      <c r="C462" s="826"/>
      <c r="D462" s="826"/>
      <c r="E462" s="826"/>
      <c r="F462" s="868" t="s">
        <v>105</v>
      </c>
      <c r="G462" s="839"/>
      <c r="H462" s="839"/>
      <c r="I462" s="839"/>
      <c r="J462" s="839"/>
      <c r="K462" s="868" t="s">
        <v>108</v>
      </c>
      <c r="L462" s="839"/>
      <c r="M462" s="840"/>
    </row>
    <row r="463" spans="1:13" ht="15">
      <c r="A463" s="829" t="s">
        <v>110</v>
      </c>
      <c r="B463" s="830"/>
      <c r="C463" s="830"/>
      <c r="D463" s="830"/>
      <c r="E463" s="831"/>
      <c r="F463" s="869" t="s">
        <v>105</v>
      </c>
      <c r="G463" s="870"/>
      <c r="H463" s="870"/>
      <c r="I463" s="870"/>
      <c r="J463" s="871"/>
      <c r="K463" s="869" t="s">
        <v>105</v>
      </c>
      <c r="L463" s="870"/>
      <c r="M463" s="872"/>
    </row>
    <row r="464" spans="1:13" ht="15">
      <c r="A464" s="829" t="s">
        <v>111</v>
      </c>
      <c r="B464" s="830"/>
      <c r="C464" s="830"/>
      <c r="D464" s="830"/>
      <c r="E464" s="831"/>
      <c r="F464" s="869" t="s">
        <v>105</v>
      </c>
      <c r="G464" s="870"/>
      <c r="H464" s="870"/>
      <c r="I464" s="870"/>
      <c r="J464" s="871"/>
      <c r="K464" s="869" t="s">
        <v>105</v>
      </c>
      <c r="L464" s="870"/>
      <c r="M464" s="872"/>
    </row>
    <row r="465" spans="1:13" ht="15">
      <c r="A465" s="833" t="s">
        <v>112</v>
      </c>
      <c r="B465" s="834"/>
      <c r="C465" s="834"/>
      <c r="D465" s="834"/>
      <c r="E465" s="834"/>
      <c r="F465" s="834"/>
      <c r="G465" s="834"/>
      <c r="H465" s="834"/>
      <c r="I465" s="834"/>
      <c r="J465" s="834"/>
      <c r="K465" s="834"/>
      <c r="L465" s="834"/>
      <c r="M465" s="835"/>
    </row>
    <row r="466" spans="1:13" ht="15">
      <c r="A466" s="833" t="s">
        <v>102</v>
      </c>
      <c r="B466" s="834"/>
      <c r="C466" s="834"/>
      <c r="D466" s="834"/>
      <c r="E466" s="834"/>
      <c r="F466" s="834" t="s">
        <v>103</v>
      </c>
      <c r="G466" s="834"/>
      <c r="H466" s="834"/>
      <c r="I466" s="834"/>
      <c r="J466" s="834"/>
      <c r="K466" s="834" t="s">
        <v>474</v>
      </c>
      <c r="L466" s="834"/>
      <c r="M466" s="835"/>
    </row>
    <row r="467" spans="1:13" ht="15">
      <c r="A467" s="836" t="s">
        <v>113</v>
      </c>
      <c r="B467" s="837"/>
      <c r="C467" s="837"/>
      <c r="D467" s="837"/>
      <c r="E467" s="837"/>
      <c r="F467" s="837"/>
      <c r="G467" s="827" t="s">
        <v>538</v>
      </c>
      <c r="H467" s="827"/>
      <c r="I467" s="827"/>
      <c r="J467" s="827"/>
      <c r="K467" s="827"/>
      <c r="L467" s="827"/>
      <c r="M467" s="828"/>
    </row>
    <row r="468" spans="1:13" ht="15">
      <c r="A468" s="506" t="s">
        <v>475</v>
      </c>
      <c r="B468" s="819" t="s">
        <v>412</v>
      </c>
      <c r="C468" s="820"/>
      <c r="D468" s="820"/>
      <c r="E468" s="820"/>
      <c r="F468" s="820"/>
      <c r="G468" s="820"/>
      <c r="H468" s="820"/>
      <c r="I468" s="820"/>
      <c r="J468" s="820"/>
      <c r="K468" s="820"/>
      <c r="L468" s="820"/>
      <c r="M468" s="821"/>
    </row>
    <row r="469" spans="1:13" ht="15">
      <c r="A469" s="506" t="s">
        <v>115</v>
      </c>
      <c r="B469" s="819" t="s">
        <v>502</v>
      </c>
      <c r="C469" s="820"/>
      <c r="D469" s="820"/>
      <c r="E469" s="820"/>
      <c r="F469" s="820"/>
      <c r="G469" s="820"/>
      <c r="H469" s="820"/>
      <c r="I469" s="820"/>
      <c r="J469" s="820"/>
      <c r="K469" s="820"/>
      <c r="L469" s="820"/>
      <c r="M469" s="821"/>
    </row>
    <row r="470" spans="1:13">
      <c r="A470" s="833" t="s">
        <v>476</v>
      </c>
      <c r="B470" s="834"/>
      <c r="C470" s="834"/>
      <c r="D470" s="839"/>
      <c r="E470" s="839"/>
      <c r="F470" s="839"/>
      <c r="G470" s="839"/>
      <c r="H470" s="839"/>
      <c r="I470" s="839"/>
      <c r="J470" s="834" t="s">
        <v>477</v>
      </c>
      <c r="K470" s="834"/>
      <c r="L470" s="834"/>
      <c r="M470" s="835"/>
    </row>
    <row r="471" spans="1:13">
      <c r="A471" s="833"/>
      <c r="B471" s="834"/>
      <c r="C471" s="834"/>
      <c r="D471" s="839"/>
      <c r="E471" s="839"/>
      <c r="F471" s="839"/>
      <c r="G471" s="839"/>
      <c r="H471" s="839"/>
      <c r="I471" s="839"/>
      <c r="J471" s="834"/>
      <c r="K471" s="834"/>
      <c r="L471" s="834"/>
      <c r="M471" s="835"/>
    </row>
    <row r="472" spans="1:13">
      <c r="A472" s="833"/>
      <c r="B472" s="834"/>
      <c r="C472" s="834"/>
      <c r="D472" s="839"/>
      <c r="E472" s="839"/>
      <c r="F472" s="839"/>
      <c r="G472" s="839"/>
      <c r="H472" s="839"/>
      <c r="I472" s="839"/>
      <c r="J472" s="834"/>
      <c r="K472" s="834"/>
      <c r="L472" s="834"/>
      <c r="M472" s="835"/>
    </row>
    <row r="473" spans="1:13">
      <c r="A473" s="833"/>
      <c r="B473" s="834"/>
      <c r="C473" s="834"/>
      <c r="D473" s="839"/>
      <c r="E473" s="839"/>
      <c r="F473" s="839"/>
      <c r="G473" s="839"/>
      <c r="H473" s="839"/>
      <c r="I473" s="839"/>
      <c r="J473" s="834"/>
      <c r="K473" s="834"/>
      <c r="L473" s="834"/>
      <c r="M473" s="835"/>
    </row>
    <row r="474" spans="1:13">
      <c r="A474" s="845" t="s">
        <v>116</v>
      </c>
      <c r="B474" s="846"/>
      <c r="C474" s="846"/>
      <c r="D474" s="846"/>
      <c r="E474" s="846"/>
      <c r="F474" s="846"/>
      <c r="G474" s="846"/>
      <c r="H474" s="847" t="s">
        <v>117</v>
      </c>
      <c r="I474" s="848"/>
      <c r="J474" s="848"/>
      <c r="K474" s="848"/>
      <c r="L474" s="848"/>
      <c r="M474" s="849"/>
    </row>
    <row r="475" spans="1:13">
      <c r="A475" s="396" t="s">
        <v>118</v>
      </c>
      <c r="B475" s="846" t="s">
        <v>12</v>
      </c>
      <c r="C475" s="846"/>
      <c r="D475" s="382" t="s">
        <v>118</v>
      </c>
      <c r="E475" s="395"/>
      <c r="F475" s="846" t="s">
        <v>12</v>
      </c>
      <c r="G475" s="846"/>
      <c r="H475" s="384"/>
      <c r="I475" s="384"/>
      <c r="J475" s="385" t="s">
        <v>119</v>
      </c>
      <c r="K475" s="384"/>
      <c r="L475" s="386" t="s">
        <v>12</v>
      </c>
      <c r="M475" s="387"/>
    </row>
    <row r="476" spans="1:13">
      <c r="A476" s="388" t="s">
        <v>120</v>
      </c>
      <c r="B476" s="854" t="s">
        <v>121</v>
      </c>
      <c r="C476" s="854"/>
      <c r="D476" s="854" t="s">
        <v>122</v>
      </c>
      <c r="E476" s="854"/>
      <c r="F476" s="854" t="s">
        <v>123</v>
      </c>
      <c r="G476" s="854"/>
      <c r="H476" s="384"/>
      <c r="I476" s="384"/>
      <c r="J476" s="855">
        <v>3</v>
      </c>
      <c r="K476" s="856"/>
      <c r="L476" s="395" t="s">
        <v>105</v>
      </c>
      <c r="M476" s="387"/>
    </row>
    <row r="477" spans="1:13">
      <c r="A477" s="388" t="s">
        <v>124</v>
      </c>
      <c r="B477" s="854" t="s">
        <v>125</v>
      </c>
      <c r="C477" s="854"/>
      <c r="D477" s="854" t="s">
        <v>126</v>
      </c>
      <c r="E477" s="854"/>
      <c r="F477" s="854" t="s">
        <v>127</v>
      </c>
      <c r="G477" s="854"/>
      <c r="H477" s="384"/>
      <c r="I477" s="384"/>
      <c r="J477" s="855">
        <v>2</v>
      </c>
      <c r="K477" s="856"/>
      <c r="L477" s="395" t="s">
        <v>108</v>
      </c>
      <c r="M477" s="387"/>
    </row>
    <row r="478" spans="1:13">
      <c r="A478" s="388" t="s">
        <v>128</v>
      </c>
      <c r="B478" s="854" t="s">
        <v>129</v>
      </c>
      <c r="C478" s="854"/>
      <c r="D478" s="854" t="s">
        <v>130</v>
      </c>
      <c r="E478" s="854"/>
      <c r="F478" s="854" t="s">
        <v>131</v>
      </c>
      <c r="G478" s="854"/>
      <c r="H478" s="384"/>
      <c r="I478" s="384"/>
      <c r="J478" s="855">
        <v>1</v>
      </c>
      <c r="K478" s="856"/>
      <c r="L478" s="395" t="s">
        <v>132</v>
      </c>
      <c r="M478" s="387"/>
    </row>
    <row r="479" spans="1:13" ht="13.5" thickBot="1">
      <c r="A479" s="389" t="s">
        <v>133</v>
      </c>
      <c r="B479" s="859" t="s">
        <v>134</v>
      </c>
      <c r="C479" s="859"/>
      <c r="D479" s="860" t="s">
        <v>135</v>
      </c>
      <c r="E479" s="860"/>
      <c r="F479" s="860" t="s">
        <v>136</v>
      </c>
      <c r="G479" s="860"/>
      <c r="H479" s="390"/>
      <c r="I479" s="390"/>
      <c r="J479" s="390"/>
      <c r="K479" s="390"/>
      <c r="L479" s="390"/>
      <c r="M479" s="391"/>
    </row>
    <row r="480" spans="1:13" ht="13.5" thickBot="1"/>
    <row r="481" spans="1:13" ht="15.75">
      <c r="A481" s="360"/>
      <c r="B481" s="797" t="s">
        <v>434</v>
      </c>
      <c r="C481" s="797"/>
      <c r="D481" s="797"/>
      <c r="E481" s="797"/>
      <c r="F481" s="797"/>
      <c r="G481" s="797"/>
      <c r="H481" s="797"/>
      <c r="I481" s="809"/>
      <c r="J481" s="796" t="s">
        <v>435</v>
      </c>
      <c r="K481" s="797"/>
      <c r="L481" s="797"/>
      <c r="M481" s="798"/>
    </row>
    <row r="482" spans="1:13" ht="20.25">
      <c r="A482" s="799" t="s">
        <v>436</v>
      </c>
      <c r="B482" s="800"/>
      <c r="C482" s="800"/>
      <c r="D482" s="800"/>
      <c r="E482" s="800"/>
      <c r="F482" s="800"/>
      <c r="G482" s="800"/>
      <c r="H482" s="800"/>
      <c r="I482" s="800"/>
      <c r="J482" s="800"/>
      <c r="K482" s="800"/>
      <c r="L482" s="800"/>
      <c r="M482" s="801"/>
    </row>
    <row r="483" spans="1:13" ht="20.25">
      <c r="A483" s="361"/>
      <c r="B483" s="802" t="s">
        <v>437</v>
      </c>
      <c r="C483" s="802"/>
      <c r="D483" s="802"/>
      <c r="E483" s="803"/>
      <c r="F483" s="362" t="s">
        <v>438</v>
      </c>
      <c r="G483" s="362"/>
      <c r="H483" s="804" t="s">
        <v>439</v>
      </c>
      <c r="I483" s="805"/>
      <c r="J483" s="806"/>
      <c r="K483" s="363" t="s">
        <v>440</v>
      </c>
      <c r="L483" s="413"/>
      <c r="M483" s="365"/>
    </row>
    <row r="484" spans="1:13" ht="15">
      <c r="A484" s="807" t="s">
        <v>441</v>
      </c>
      <c r="B484" s="805"/>
      <c r="C484" s="805"/>
      <c r="D484" s="805"/>
      <c r="E484" s="805"/>
      <c r="F484" s="805"/>
      <c r="G484" s="805"/>
      <c r="H484" s="805"/>
      <c r="I484" s="805"/>
      <c r="J484" s="805"/>
      <c r="K484" s="805"/>
      <c r="L484" s="805"/>
      <c r="M484" s="808"/>
    </row>
    <row r="485" spans="1:13" ht="15">
      <c r="A485" s="829" t="s">
        <v>442</v>
      </c>
      <c r="B485" s="830"/>
      <c r="C485" s="830"/>
      <c r="D485" s="830"/>
      <c r="E485" s="830"/>
      <c r="F485" s="830"/>
      <c r="G485" s="830"/>
      <c r="H485" s="830"/>
      <c r="I485" s="830"/>
      <c r="J485" s="830"/>
      <c r="K485" s="830"/>
      <c r="L485" s="830"/>
      <c r="M485" s="841"/>
    </row>
    <row r="486" spans="1:13" ht="15">
      <c r="A486" s="825" t="s">
        <v>496</v>
      </c>
      <c r="B486" s="826"/>
      <c r="C486" s="819" t="s">
        <v>26</v>
      </c>
      <c r="D486" s="820"/>
      <c r="E486" s="820"/>
      <c r="F486" s="820"/>
      <c r="G486" s="832"/>
      <c r="H486" s="810" t="s">
        <v>443</v>
      </c>
      <c r="I486" s="811"/>
      <c r="J486" s="812"/>
      <c r="K486" s="819">
        <v>11</v>
      </c>
      <c r="L486" s="820"/>
      <c r="M486" s="821"/>
    </row>
    <row r="487" spans="1:13" ht="15">
      <c r="A487" s="825" t="s">
        <v>444</v>
      </c>
      <c r="B487" s="826"/>
      <c r="C487" s="819">
        <v>1</v>
      </c>
      <c r="D487" s="820"/>
      <c r="E487" s="820"/>
      <c r="F487" s="820"/>
      <c r="G487" s="832"/>
      <c r="H487" s="813" t="s">
        <v>445</v>
      </c>
      <c r="I487" s="814"/>
      <c r="J487" s="815"/>
      <c r="K487" s="819">
        <v>1537</v>
      </c>
      <c r="L487" s="820"/>
      <c r="M487" s="821"/>
    </row>
    <row r="488" spans="1:13" ht="15">
      <c r="A488" s="825" t="s">
        <v>446</v>
      </c>
      <c r="B488" s="826"/>
      <c r="C488" s="867">
        <v>43012</v>
      </c>
      <c r="D488" s="820"/>
      <c r="E488" s="820"/>
      <c r="F488" s="820"/>
      <c r="G488" s="832"/>
      <c r="H488" s="813" t="s">
        <v>447</v>
      </c>
      <c r="I488" s="814"/>
      <c r="J488" s="815"/>
      <c r="K488" s="819">
        <v>9419101594</v>
      </c>
      <c r="L488" s="820"/>
      <c r="M488" s="821"/>
    </row>
    <row r="489" spans="1:13" ht="15">
      <c r="A489" s="825" t="s">
        <v>448</v>
      </c>
      <c r="B489" s="826"/>
      <c r="C489" s="819" t="s">
        <v>186</v>
      </c>
      <c r="D489" s="820"/>
      <c r="E489" s="820"/>
      <c r="F489" s="820"/>
      <c r="G489" s="832"/>
      <c r="H489" s="816" t="s">
        <v>88</v>
      </c>
      <c r="I489" s="817"/>
      <c r="J489" s="818"/>
      <c r="K489" s="819" t="s">
        <v>187</v>
      </c>
      <c r="L489" s="820"/>
      <c r="M489" s="821"/>
    </row>
    <row r="490" spans="1:13" ht="15">
      <c r="A490" s="833" t="s">
        <v>449</v>
      </c>
      <c r="B490" s="834"/>
      <c r="C490" s="834"/>
      <c r="D490" s="834"/>
      <c r="E490" s="834"/>
      <c r="F490" s="834"/>
      <c r="G490" s="834"/>
      <c r="H490" s="834"/>
      <c r="I490" s="834"/>
      <c r="J490" s="834"/>
      <c r="K490" s="834"/>
      <c r="L490" s="834"/>
      <c r="M490" s="835"/>
    </row>
    <row r="491" spans="1:13" ht="15">
      <c r="A491" s="853" t="s">
        <v>450</v>
      </c>
      <c r="B491" s="834" t="s">
        <v>451</v>
      </c>
      <c r="C491" s="834"/>
      <c r="D491" s="834"/>
      <c r="E491" s="834"/>
      <c r="F491" s="834"/>
      <c r="G491" s="834"/>
      <c r="H491" s="834" t="s">
        <v>452</v>
      </c>
      <c r="I491" s="834"/>
      <c r="J491" s="834"/>
      <c r="K491" s="834"/>
      <c r="L491" s="834"/>
      <c r="M491" s="835"/>
    </row>
    <row r="492" spans="1:13" ht="30">
      <c r="A492" s="853"/>
      <c r="B492" s="366" t="s">
        <v>453</v>
      </c>
      <c r="C492" s="366" t="s">
        <v>454</v>
      </c>
      <c r="D492" s="366" t="s">
        <v>455</v>
      </c>
      <c r="E492" s="366" t="s">
        <v>456</v>
      </c>
      <c r="F492" s="366">
        <v>100</v>
      </c>
      <c r="G492" s="367" t="s">
        <v>72</v>
      </c>
      <c r="H492" s="366" t="s">
        <v>457</v>
      </c>
      <c r="I492" s="366" t="s">
        <v>454</v>
      </c>
      <c r="J492" s="366" t="s">
        <v>455</v>
      </c>
      <c r="K492" s="366" t="s">
        <v>458</v>
      </c>
      <c r="L492" s="366">
        <v>100</v>
      </c>
      <c r="M492" s="368" t="s">
        <v>72</v>
      </c>
    </row>
    <row r="493" spans="1:13" ht="15">
      <c r="A493" s="412" t="s">
        <v>5</v>
      </c>
      <c r="B493" s="502">
        <v>9</v>
      </c>
      <c r="C493" s="501">
        <v>5</v>
      </c>
      <c r="D493" s="501">
        <v>4</v>
      </c>
      <c r="E493" s="502">
        <v>73</v>
      </c>
      <c r="F493" s="475">
        <v>91</v>
      </c>
      <c r="G493" s="507" t="s">
        <v>121</v>
      </c>
      <c r="H493" s="501">
        <v>8.5</v>
      </c>
      <c r="I493" s="501">
        <v>4</v>
      </c>
      <c r="J493" s="501">
        <v>5</v>
      </c>
      <c r="K493" s="517">
        <v>73</v>
      </c>
      <c r="L493" s="474">
        <f t="shared" ref="L493:L496" si="62">SUM(H493:K493)</f>
        <v>90.5</v>
      </c>
      <c r="M493" s="507" t="str">
        <f t="shared" ref="M493:M496" si="63">IF(L493&gt;=91,"A1",IF(L493&gt;=81,"A2",IF(L493&gt;=71,"B1",IF(L493&gt;=61,"B2",IF(L493&gt;=51,"C1",IF(L493&gt;=41,"C2",IF(L493&gt;=33,"D","E")))))))</f>
        <v>A2</v>
      </c>
    </row>
    <row r="494" spans="1:13" ht="15">
      <c r="A494" s="412" t="s">
        <v>6</v>
      </c>
      <c r="B494" s="502">
        <v>9.25</v>
      </c>
      <c r="C494" s="501">
        <v>5</v>
      </c>
      <c r="D494" s="501">
        <v>4</v>
      </c>
      <c r="E494" s="501">
        <v>67</v>
      </c>
      <c r="F494" s="475">
        <v>85.25</v>
      </c>
      <c r="G494" s="507" t="s">
        <v>125</v>
      </c>
      <c r="H494" s="446">
        <v>7.5</v>
      </c>
      <c r="I494" s="501">
        <v>4</v>
      </c>
      <c r="J494" s="501">
        <v>5</v>
      </c>
      <c r="K494" s="501">
        <v>64</v>
      </c>
      <c r="L494" s="447">
        <f t="shared" si="62"/>
        <v>80.5</v>
      </c>
      <c r="M494" s="445" t="str">
        <f t="shared" si="63"/>
        <v>B1</v>
      </c>
    </row>
    <row r="495" spans="1:13" ht="15.75">
      <c r="A495" s="412" t="s">
        <v>459</v>
      </c>
      <c r="B495" s="453">
        <v>10</v>
      </c>
      <c r="C495" s="453">
        <v>5</v>
      </c>
      <c r="D495" s="453">
        <v>4</v>
      </c>
      <c r="E495" s="453">
        <v>79</v>
      </c>
      <c r="F495" s="435">
        <f t="shared" ref="F495" si="64">B495+C495+D495+E495</f>
        <v>98</v>
      </c>
      <c r="G495" s="432" t="str">
        <f t="shared" ref="G495" si="65">IF(F495&gt;=91,"A1",IF(F495&gt;=81,"A2",IF(F495&gt;=71,"B1",IF(F495&gt;=61,"B2",IF(F495&gt;=51,"C1",IF(F495&gt;=41,"C2",IF(F495&gt;=33,"D","E")))))))</f>
        <v>A1</v>
      </c>
      <c r="H495" s="446">
        <v>10</v>
      </c>
      <c r="I495" s="501">
        <v>4</v>
      </c>
      <c r="J495" s="501">
        <v>5</v>
      </c>
      <c r="K495" s="441">
        <v>74</v>
      </c>
      <c r="L495" s="447">
        <f t="shared" si="62"/>
        <v>93</v>
      </c>
      <c r="M495" s="445" t="str">
        <f t="shared" si="63"/>
        <v>A1</v>
      </c>
    </row>
    <row r="496" spans="1:13" ht="15.75">
      <c r="A496" s="505" t="s">
        <v>8</v>
      </c>
      <c r="B496" s="432">
        <v>9</v>
      </c>
      <c r="C496" s="453">
        <v>5</v>
      </c>
      <c r="D496" s="453">
        <v>4</v>
      </c>
      <c r="E496" s="432">
        <v>71</v>
      </c>
      <c r="F496" s="435">
        <v>89</v>
      </c>
      <c r="G496" s="432" t="s">
        <v>125</v>
      </c>
      <c r="H496" s="372">
        <v>10</v>
      </c>
      <c r="I496" s="501">
        <v>4</v>
      </c>
      <c r="J496" s="501">
        <v>5</v>
      </c>
      <c r="K496" s="501">
        <v>71</v>
      </c>
      <c r="L496" s="447">
        <f t="shared" si="62"/>
        <v>90</v>
      </c>
      <c r="M496" s="447" t="str">
        <f t="shared" si="63"/>
        <v>A2</v>
      </c>
    </row>
    <row r="497" spans="1:13" ht="15.75">
      <c r="A497" s="412" t="s">
        <v>498</v>
      </c>
      <c r="B497" s="410"/>
      <c r="C497" s="410"/>
      <c r="D497" s="410"/>
      <c r="E497" s="373"/>
      <c r="F497" s="513">
        <v>46</v>
      </c>
      <c r="G497" s="410"/>
      <c r="H497" s="410"/>
      <c r="I497" s="410"/>
      <c r="J497" s="410"/>
      <c r="K497" s="409"/>
      <c r="L497" s="410">
        <v>46.5</v>
      </c>
      <c r="M497" s="411"/>
    </row>
    <row r="498" spans="1:13" ht="15">
      <c r="A498" s="412" t="s">
        <v>499</v>
      </c>
      <c r="B498" s="410"/>
      <c r="C498" s="410"/>
      <c r="D498" s="410"/>
      <c r="E498" s="374"/>
      <c r="F498" s="409">
        <v>49</v>
      </c>
      <c r="G498" s="410"/>
      <c r="H498" s="410"/>
      <c r="I498" s="410"/>
      <c r="J498" s="410"/>
      <c r="K498" s="374"/>
      <c r="L498" s="409">
        <v>46</v>
      </c>
      <c r="M498" s="411"/>
    </row>
    <row r="499" spans="1:13" ht="15">
      <c r="A499" s="412" t="s">
        <v>462</v>
      </c>
      <c r="B499" s="410">
        <v>50</v>
      </c>
      <c r="C499" s="410"/>
      <c r="D499" s="410"/>
      <c r="E499" s="409"/>
      <c r="F499" s="410">
        <v>47</v>
      </c>
      <c r="G499" s="410"/>
      <c r="H499" s="410"/>
      <c r="I499" s="410"/>
      <c r="J499" s="410"/>
      <c r="K499" s="409"/>
      <c r="L499" s="410">
        <v>50</v>
      </c>
      <c r="M499" s="411"/>
    </row>
    <row r="500" spans="1:13" ht="26.25">
      <c r="A500" s="413" t="s">
        <v>463</v>
      </c>
      <c r="B500" s="413"/>
      <c r="C500" s="415" t="s">
        <v>464</v>
      </c>
      <c r="D500" s="375">
        <f>(F493+F494+F495+F496+F497)</f>
        <v>409.25</v>
      </c>
      <c r="E500" s="375"/>
      <c r="F500" s="415" t="s">
        <v>465</v>
      </c>
      <c r="G500" s="375">
        <f>(D500/500)*100</f>
        <v>81.849999999999994</v>
      </c>
      <c r="H500" s="375"/>
      <c r="I500" s="376"/>
      <c r="J500" s="851" t="s">
        <v>466</v>
      </c>
      <c r="K500" s="851"/>
      <c r="L500" s="839" t="str">
        <f>IF(G500&gt;=91,"A1",IF(G500&gt;=81,"A2",IF(G500&gt;=71,"B1",IF(G500&gt;=61,"B2",IF(G500&gt;=51,"C1",IF(G500&gt;=41,"C2",IF(G500&gt;=33,"D","E")))))))</f>
        <v>A2</v>
      </c>
      <c r="M500" s="839" t="str">
        <f t="shared" ref="M500:M502" si="66">IF(K500&gt;=91,"A1",IF(K500&gt;=81,"A2",IF(K500&gt;=71,"B1",IF(K500&gt;=61,"B2",IF(K500&gt;=51,"C1",IF(K500&gt;=41,"C2",IF(K500&gt;=33,"D","E")))))))</f>
        <v>E</v>
      </c>
    </row>
    <row r="501" spans="1:13" ht="26.25">
      <c r="A501" s="377" t="s">
        <v>467</v>
      </c>
      <c r="B501" s="413"/>
      <c r="C501" s="415" t="s">
        <v>468</v>
      </c>
      <c r="D501" s="375">
        <f>(L493+L494+L495+L496+L497)</f>
        <v>400.5</v>
      </c>
      <c r="E501" s="375"/>
      <c r="F501" s="415" t="s">
        <v>469</v>
      </c>
      <c r="G501" s="378">
        <f>D501/500*100</f>
        <v>80.100000000000009</v>
      </c>
      <c r="H501" s="378"/>
      <c r="I501" s="379"/>
      <c r="J501" s="851" t="s">
        <v>470</v>
      </c>
      <c r="K501" s="851"/>
      <c r="L501" s="839" t="str">
        <f>IF(G501&gt;=91,"A1",IF(G501&gt;=81,"A2",IF(G501&gt;=71,"B1",IF(G501&gt;=61,"B2",IF(G501&gt;=51,"C1",IF(G501&gt;=41,"C2",IF(G501&gt;=33,"D","E")))))))</f>
        <v>B1</v>
      </c>
      <c r="M501" s="839" t="str">
        <f t="shared" si="66"/>
        <v>E</v>
      </c>
    </row>
    <row r="502" spans="1:13" ht="15">
      <c r="A502" s="416" t="s">
        <v>471</v>
      </c>
      <c r="B502" s="416"/>
      <c r="C502" s="416">
        <f>(D500+D501)</f>
        <v>809.75</v>
      </c>
      <c r="D502" s="852"/>
      <c r="E502" s="852"/>
      <c r="F502" s="416" t="s">
        <v>472</v>
      </c>
      <c r="G502" s="416"/>
      <c r="H502" s="416"/>
      <c r="I502" s="512">
        <f>(C502/900)*100</f>
        <v>89.972222222222214</v>
      </c>
      <c r="J502" s="416" t="s">
        <v>473</v>
      </c>
      <c r="K502" s="416"/>
      <c r="L502" s="852" t="str">
        <f>IF(I502&gt;=91,"A1",IF(I502&gt;=81,"A2",IF(I502&gt;=71,"B1",IF(I502&gt;=61,"B2",IF(I502&gt;=51,"C1",IF(I502&gt;=41,"C2",IF(I502&gt;=33,"D","E")))))))</f>
        <v>A2</v>
      </c>
      <c r="M502" s="852" t="str">
        <f t="shared" si="66"/>
        <v>E</v>
      </c>
    </row>
    <row r="503" spans="1:13">
      <c r="A503" s="822" t="s">
        <v>100</v>
      </c>
      <c r="B503" s="823"/>
      <c r="C503" s="823"/>
      <c r="D503" s="823"/>
      <c r="E503" s="823"/>
      <c r="F503" s="823"/>
      <c r="G503" s="823"/>
      <c r="H503" s="823"/>
      <c r="I503" s="823"/>
      <c r="J503" s="823"/>
      <c r="K503" s="823"/>
      <c r="L503" s="823"/>
      <c r="M503" s="824"/>
    </row>
    <row r="504" spans="1:13" ht="15">
      <c r="A504" s="833" t="s">
        <v>101</v>
      </c>
      <c r="B504" s="834"/>
      <c r="C504" s="834"/>
      <c r="D504" s="834"/>
      <c r="E504" s="834"/>
      <c r="F504" s="834"/>
      <c r="G504" s="834"/>
      <c r="H504" s="834"/>
      <c r="I504" s="834"/>
      <c r="J504" s="834"/>
      <c r="K504" s="834"/>
      <c r="L504" s="834"/>
      <c r="M504" s="835"/>
    </row>
    <row r="505" spans="1:13" ht="15">
      <c r="A505" s="833" t="s">
        <v>102</v>
      </c>
      <c r="B505" s="834"/>
      <c r="C505" s="834"/>
      <c r="D505" s="834"/>
      <c r="E505" s="834"/>
      <c r="F505" s="834" t="s">
        <v>103</v>
      </c>
      <c r="G505" s="834"/>
      <c r="H505" s="834"/>
      <c r="I505" s="834"/>
      <c r="J505" s="834"/>
      <c r="K505" s="834" t="s">
        <v>474</v>
      </c>
      <c r="L505" s="834"/>
      <c r="M505" s="835"/>
    </row>
    <row r="506" spans="1:13" ht="15">
      <c r="A506" s="836" t="s">
        <v>104</v>
      </c>
      <c r="B506" s="837"/>
      <c r="C506" s="837"/>
      <c r="D506" s="837"/>
      <c r="E506" s="837"/>
      <c r="F506" s="838" t="s">
        <v>105</v>
      </c>
      <c r="G506" s="839"/>
      <c r="H506" s="839"/>
      <c r="I506" s="839"/>
      <c r="J506" s="839"/>
      <c r="K506" s="838" t="s">
        <v>105</v>
      </c>
      <c r="L506" s="839"/>
      <c r="M506" s="840"/>
    </row>
    <row r="507" spans="1:13" ht="15">
      <c r="A507" s="833" t="s">
        <v>106</v>
      </c>
      <c r="B507" s="834"/>
      <c r="C507" s="834"/>
      <c r="D507" s="834"/>
      <c r="E507" s="834"/>
      <c r="F507" s="834"/>
      <c r="G507" s="834"/>
      <c r="H507" s="834"/>
      <c r="I507" s="834"/>
      <c r="J507" s="834"/>
      <c r="K507" s="834"/>
      <c r="L507" s="834"/>
      <c r="M507" s="835"/>
    </row>
    <row r="508" spans="1:13" ht="15">
      <c r="A508" s="833" t="s">
        <v>102</v>
      </c>
      <c r="B508" s="834"/>
      <c r="C508" s="834"/>
      <c r="D508" s="834"/>
      <c r="E508" s="834"/>
      <c r="F508" s="834" t="s">
        <v>103</v>
      </c>
      <c r="G508" s="834"/>
      <c r="H508" s="834"/>
      <c r="I508" s="834"/>
      <c r="J508" s="834"/>
      <c r="K508" s="834" t="s">
        <v>474</v>
      </c>
      <c r="L508" s="834"/>
      <c r="M508" s="835"/>
    </row>
    <row r="509" spans="1:13" ht="15">
      <c r="A509" s="825" t="s">
        <v>107</v>
      </c>
      <c r="B509" s="826"/>
      <c r="C509" s="826"/>
      <c r="D509" s="826"/>
      <c r="E509" s="826"/>
      <c r="F509" s="834" t="s">
        <v>105</v>
      </c>
      <c r="G509" s="834"/>
      <c r="H509" s="834"/>
      <c r="I509" s="834"/>
      <c r="J509" s="834"/>
      <c r="K509" s="834" t="s">
        <v>108</v>
      </c>
      <c r="L509" s="834"/>
      <c r="M509" s="835"/>
    </row>
    <row r="510" spans="1:13" ht="15">
      <c r="A510" s="825" t="s">
        <v>109</v>
      </c>
      <c r="B510" s="826"/>
      <c r="C510" s="826"/>
      <c r="D510" s="826"/>
      <c r="E510" s="826"/>
      <c r="F510" s="868" t="s">
        <v>105</v>
      </c>
      <c r="G510" s="839"/>
      <c r="H510" s="839"/>
      <c r="I510" s="839"/>
      <c r="J510" s="839"/>
      <c r="K510" s="868" t="s">
        <v>105</v>
      </c>
      <c r="L510" s="839"/>
      <c r="M510" s="840"/>
    </row>
    <row r="511" spans="1:13" ht="15">
      <c r="A511" s="829" t="s">
        <v>110</v>
      </c>
      <c r="B511" s="830"/>
      <c r="C511" s="830"/>
      <c r="D511" s="830"/>
      <c r="E511" s="831"/>
      <c r="F511" s="869" t="s">
        <v>105</v>
      </c>
      <c r="G511" s="870"/>
      <c r="H511" s="870"/>
      <c r="I511" s="870"/>
      <c r="J511" s="871"/>
      <c r="K511" s="869" t="s">
        <v>105</v>
      </c>
      <c r="L511" s="870"/>
      <c r="M511" s="872"/>
    </row>
    <row r="512" spans="1:13" ht="15">
      <c r="A512" s="829" t="s">
        <v>111</v>
      </c>
      <c r="B512" s="830"/>
      <c r="C512" s="830"/>
      <c r="D512" s="830"/>
      <c r="E512" s="831"/>
      <c r="F512" s="869" t="s">
        <v>105</v>
      </c>
      <c r="G512" s="870"/>
      <c r="H512" s="870"/>
      <c r="I512" s="870"/>
      <c r="J512" s="871"/>
      <c r="K512" s="869" t="s">
        <v>105</v>
      </c>
      <c r="L512" s="870"/>
      <c r="M512" s="872"/>
    </row>
    <row r="513" spans="1:13" ht="15">
      <c r="A513" s="833" t="s">
        <v>112</v>
      </c>
      <c r="B513" s="834"/>
      <c r="C513" s="834"/>
      <c r="D513" s="834"/>
      <c r="E513" s="834"/>
      <c r="F513" s="834"/>
      <c r="G513" s="834"/>
      <c r="H513" s="834"/>
      <c r="I513" s="834"/>
      <c r="J513" s="834"/>
      <c r="K513" s="834"/>
      <c r="L513" s="834"/>
      <c r="M513" s="835"/>
    </row>
    <row r="514" spans="1:13" ht="15">
      <c r="A514" s="833" t="s">
        <v>102</v>
      </c>
      <c r="B514" s="834"/>
      <c r="C514" s="834"/>
      <c r="D514" s="834"/>
      <c r="E514" s="834"/>
      <c r="F514" s="834" t="s">
        <v>103</v>
      </c>
      <c r="G514" s="834"/>
      <c r="H514" s="834"/>
      <c r="I514" s="834"/>
      <c r="J514" s="834"/>
      <c r="K514" s="834" t="s">
        <v>474</v>
      </c>
      <c r="L514" s="834"/>
      <c r="M514" s="835"/>
    </row>
    <row r="515" spans="1:13" ht="15">
      <c r="A515" s="836" t="s">
        <v>113</v>
      </c>
      <c r="B515" s="837"/>
      <c r="C515" s="837"/>
      <c r="D515" s="837"/>
      <c r="E515" s="837"/>
      <c r="F515" s="837"/>
      <c r="G515" s="827" t="s">
        <v>539</v>
      </c>
      <c r="H515" s="827"/>
      <c r="I515" s="827"/>
      <c r="J515" s="827"/>
      <c r="K515" s="827"/>
      <c r="L515" s="827"/>
      <c r="M515" s="828"/>
    </row>
    <row r="516" spans="1:13" ht="15">
      <c r="A516" s="506" t="s">
        <v>475</v>
      </c>
      <c r="B516" s="819" t="s">
        <v>409</v>
      </c>
      <c r="C516" s="820"/>
      <c r="D516" s="820"/>
      <c r="E516" s="820"/>
      <c r="F516" s="820"/>
      <c r="G516" s="820"/>
      <c r="H516" s="820"/>
      <c r="I516" s="820"/>
      <c r="J516" s="820"/>
      <c r="K516" s="820"/>
      <c r="L516" s="820"/>
      <c r="M516" s="821"/>
    </row>
    <row r="517" spans="1:13" ht="15">
      <c r="A517" s="506" t="s">
        <v>115</v>
      </c>
      <c r="B517" s="819" t="s">
        <v>502</v>
      </c>
      <c r="C517" s="820"/>
      <c r="D517" s="820"/>
      <c r="E517" s="820"/>
      <c r="F517" s="820"/>
      <c r="G517" s="820"/>
      <c r="H517" s="820"/>
      <c r="I517" s="820"/>
      <c r="J517" s="820"/>
      <c r="K517" s="820"/>
      <c r="L517" s="820"/>
      <c r="M517" s="821"/>
    </row>
    <row r="518" spans="1:13">
      <c r="A518" s="833" t="s">
        <v>476</v>
      </c>
      <c r="B518" s="834"/>
      <c r="C518" s="834"/>
      <c r="D518" s="839"/>
      <c r="E518" s="839"/>
      <c r="F518" s="839"/>
      <c r="G518" s="839"/>
      <c r="H518" s="839"/>
      <c r="I518" s="839"/>
      <c r="J518" s="834" t="s">
        <v>477</v>
      </c>
      <c r="K518" s="834"/>
      <c r="L518" s="834"/>
      <c r="M518" s="835"/>
    </row>
    <row r="519" spans="1:13">
      <c r="A519" s="833"/>
      <c r="B519" s="834"/>
      <c r="C519" s="834"/>
      <c r="D519" s="839"/>
      <c r="E519" s="839"/>
      <c r="F519" s="839"/>
      <c r="G519" s="839"/>
      <c r="H519" s="839"/>
      <c r="I519" s="839"/>
      <c r="J519" s="834"/>
      <c r="K519" s="834"/>
      <c r="L519" s="834"/>
      <c r="M519" s="835"/>
    </row>
    <row r="520" spans="1:13">
      <c r="A520" s="833"/>
      <c r="B520" s="834"/>
      <c r="C520" s="834"/>
      <c r="D520" s="839"/>
      <c r="E520" s="839"/>
      <c r="F520" s="839"/>
      <c r="G520" s="839"/>
      <c r="H520" s="839"/>
      <c r="I520" s="839"/>
      <c r="J520" s="834"/>
      <c r="K520" s="834"/>
      <c r="L520" s="834"/>
      <c r="M520" s="835"/>
    </row>
    <row r="521" spans="1:13">
      <c r="A521" s="833"/>
      <c r="B521" s="834"/>
      <c r="C521" s="834"/>
      <c r="D521" s="839"/>
      <c r="E521" s="839"/>
      <c r="F521" s="839"/>
      <c r="G521" s="839"/>
      <c r="H521" s="839"/>
      <c r="I521" s="839"/>
      <c r="J521" s="834"/>
      <c r="K521" s="834"/>
      <c r="L521" s="834"/>
      <c r="M521" s="835"/>
    </row>
    <row r="522" spans="1:13">
      <c r="A522" s="845" t="s">
        <v>116</v>
      </c>
      <c r="B522" s="846"/>
      <c r="C522" s="846"/>
      <c r="D522" s="846"/>
      <c r="E522" s="846"/>
      <c r="F522" s="846"/>
      <c r="G522" s="846"/>
      <c r="H522" s="847" t="s">
        <v>117</v>
      </c>
      <c r="I522" s="848"/>
      <c r="J522" s="848"/>
      <c r="K522" s="848"/>
      <c r="L522" s="848"/>
      <c r="M522" s="849"/>
    </row>
    <row r="523" spans="1:13">
      <c r="A523" s="408" t="s">
        <v>118</v>
      </c>
      <c r="B523" s="846" t="s">
        <v>12</v>
      </c>
      <c r="C523" s="846"/>
      <c r="D523" s="382" t="s">
        <v>118</v>
      </c>
      <c r="E523" s="407"/>
      <c r="F523" s="846" t="s">
        <v>12</v>
      </c>
      <c r="G523" s="846"/>
      <c r="H523" s="384"/>
      <c r="I523" s="384"/>
      <c r="J523" s="385" t="s">
        <v>119</v>
      </c>
      <c r="K523" s="384"/>
      <c r="L523" s="386" t="s">
        <v>12</v>
      </c>
      <c r="M523" s="387"/>
    </row>
    <row r="524" spans="1:13">
      <c r="A524" s="388" t="s">
        <v>120</v>
      </c>
      <c r="B524" s="854" t="s">
        <v>121</v>
      </c>
      <c r="C524" s="854"/>
      <c r="D524" s="854" t="s">
        <v>122</v>
      </c>
      <c r="E524" s="854"/>
      <c r="F524" s="854" t="s">
        <v>123</v>
      </c>
      <c r="G524" s="854"/>
      <c r="H524" s="384"/>
      <c r="I524" s="384"/>
      <c r="J524" s="855">
        <v>3</v>
      </c>
      <c r="K524" s="856"/>
      <c r="L524" s="407" t="s">
        <v>105</v>
      </c>
      <c r="M524" s="387"/>
    </row>
    <row r="525" spans="1:13">
      <c r="A525" s="388" t="s">
        <v>124</v>
      </c>
      <c r="B525" s="854" t="s">
        <v>125</v>
      </c>
      <c r="C525" s="854"/>
      <c r="D525" s="854" t="s">
        <v>126</v>
      </c>
      <c r="E525" s="854"/>
      <c r="F525" s="854" t="s">
        <v>127</v>
      </c>
      <c r="G525" s="854"/>
      <c r="H525" s="384"/>
      <c r="I525" s="384"/>
      <c r="J525" s="855">
        <v>2</v>
      </c>
      <c r="K525" s="856"/>
      <c r="L525" s="407" t="s">
        <v>108</v>
      </c>
      <c r="M525" s="387"/>
    </row>
    <row r="526" spans="1:13">
      <c r="A526" s="388" t="s">
        <v>128</v>
      </c>
      <c r="B526" s="854" t="s">
        <v>129</v>
      </c>
      <c r="C526" s="854"/>
      <c r="D526" s="854" t="s">
        <v>130</v>
      </c>
      <c r="E526" s="854"/>
      <c r="F526" s="854" t="s">
        <v>131</v>
      </c>
      <c r="G526" s="854"/>
      <c r="H526" s="384"/>
      <c r="I526" s="384"/>
      <c r="J526" s="855">
        <v>1</v>
      </c>
      <c r="K526" s="856"/>
      <c r="L526" s="407" t="s">
        <v>132</v>
      </c>
      <c r="M526" s="387"/>
    </row>
    <row r="527" spans="1:13" ht="13.5" thickBot="1">
      <c r="A527" s="389" t="s">
        <v>133</v>
      </c>
      <c r="B527" s="859" t="s">
        <v>134</v>
      </c>
      <c r="C527" s="859"/>
      <c r="D527" s="860" t="s">
        <v>135</v>
      </c>
      <c r="E527" s="860"/>
      <c r="F527" s="860" t="s">
        <v>136</v>
      </c>
      <c r="G527" s="860"/>
      <c r="H527" s="390"/>
      <c r="I527" s="390"/>
      <c r="J527" s="390"/>
      <c r="K527" s="390"/>
      <c r="L527" s="390"/>
      <c r="M527" s="391"/>
    </row>
    <row r="528" spans="1:13" ht="13.5" thickBot="1"/>
    <row r="529" spans="1:13" ht="15.75">
      <c r="A529" s="360"/>
      <c r="B529" s="797" t="s">
        <v>434</v>
      </c>
      <c r="C529" s="797"/>
      <c r="D529" s="797"/>
      <c r="E529" s="797"/>
      <c r="F529" s="797"/>
      <c r="G529" s="797"/>
      <c r="H529" s="797"/>
      <c r="I529" s="809"/>
      <c r="J529" s="796" t="s">
        <v>435</v>
      </c>
      <c r="K529" s="797"/>
      <c r="L529" s="797"/>
      <c r="M529" s="798"/>
    </row>
    <row r="530" spans="1:13" ht="20.25">
      <c r="A530" s="799" t="s">
        <v>436</v>
      </c>
      <c r="B530" s="800"/>
      <c r="C530" s="800"/>
      <c r="D530" s="800"/>
      <c r="E530" s="800"/>
      <c r="F530" s="800"/>
      <c r="G530" s="800"/>
      <c r="H530" s="800"/>
      <c r="I530" s="800"/>
      <c r="J530" s="800"/>
      <c r="K530" s="800"/>
      <c r="L530" s="800"/>
      <c r="M530" s="801"/>
    </row>
    <row r="531" spans="1:13" ht="20.25">
      <c r="A531" s="361"/>
      <c r="B531" s="802" t="s">
        <v>437</v>
      </c>
      <c r="C531" s="802"/>
      <c r="D531" s="802"/>
      <c r="E531" s="803"/>
      <c r="F531" s="362" t="s">
        <v>438</v>
      </c>
      <c r="G531" s="362"/>
      <c r="H531" s="804" t="s">
        <v>439</v>
      </c>
      <c r="I531" s="805"/>
      <c r="J531" s="806"/>
      <c r="K531" s="363" t="s">
        <v>440</v>
      </c>
      <c r="L531" s="413"/>
      <c r="M531" s="365"/>
    </row>
    <row r="532" spans="1:13" ht="15">
      <c r="A532" s="807" t="s">
        <v>441</v>
      </c>
      <c r="B532" s="805"/>
      <c r="C532" s="805"/>
      <c r="D532" s="805"/>
      <c r="E532" s="805"/>
      <c r="F532" s="805"/>
      <c r="G532" s="805"/>
      <c r="H532" s="805"/>
      <c r="I532" s="805"/>
      <c r="J532" s="805"/>
      <c r="K532" s="805"/>
      <c r="L532" s="805"/>
      <c r="M532" s="808"/>
    </row>
    <row r="533" spans="1:13" ht="15">
      <c r="A533" s="829" t="s">
        <v>442</v>
      </c>
      <c r="B533" s="830"/>
      <c r="C533" s="830"/>
      <c r="D533" s="830"/>
      <c r="E533" s="830"/>
      <c r="F533" s="830"/>
      <c r="G533" s="830"/>
      <c r="H533" s="830"/>
      <c r="I533" s="830"/>
      <c r="J533" s="830"/>
      <c r="K533" s="830"/>
      <c r="L533" s="830"/>
      <c r="M533" s="841"/>
    </row>
    <row r="534" spans="1:13" ht="15">
      <c r="A534" s="825" t="s">
        <v>496</v>
      </c>
      <c r="B534" s="826"/>
      <c r="C534" s="819" t="s">
        <v>27</v>
      </c>
      <c r="D534" s="820"/>
      <c r="E534" s="820"/>
      <c r="F534" s="820"/>
      <c r="G534" s="832"/>
      <c r="H534" s="810" t="s">
        <v>443</v>
      </c>
      <c r="I534" s="811"/>
      <c r="J534" s="812"/>
      <c r="K534" s="819">
        <v>12</v>
      </c>
      <c r="L534" s="820"/>
      <c r="M534" s="821"/>
    </row>
    <row r="535" spans="1:13" ht="15">
      <c r="A535" s="825" t="s">
        <v>444</v>
      </c>
      <c r="B535" s="826"/>
      <c r="C535" s="819">
        <v>1</v>
      </c>
      <c r="D535" s="820"/>
      <c r="E535" s="820"/>
      <c r="F535" s="820"/>
      <c r="G535" s="832"/>
      <c r="H535" s="813" t="s">
        <v>445</v>
      </c>
      <c r="I535" s="814"/>
      <c r="J535" s="815"/>
      <c r="K535" s="819">
        <v>1447</v>
      </c>
      <c r="L535" s="820"/>
      <c r="M535" s="821"/>
    </row>
    <row r="536" spans="1:13" ht="15">
      <c r="A536" s="825" t="s">
        <v>446</v>
      </c>
      <c r="B536" s="826"/>
      <c r="C536" s="867">
        <v>43015</v>
      </c>
      <c r="D536" s="820"/>
      <c r="E536" s="820"/>
      <c r="F536" s="820"/>
      <c r="G536" s="832"/>
      <c r="H536" s="813" t="s">
        <v>447</v>
      </c>
      <c r="I536" s="814"/>
      <c r="J536" s="815"/>
      <c r="K536" s="819">
        <v>7006013064</v>
      </c>
      <c r="L536" s="820"/>
      <c r="M536" s="821"/>
    </row>
    <row r="537" spans="1:13" ht="15">
      <c r="A537" s="825" t="s">
        <v>448</v>
      </c>
      <c r="B537" s="826"/>
      <c r="C537" s="819" t="s">
        <v>189</v>
      </c>
      <c r="D537" s="820"/>
      <c r="E537" s="820"/>
      <c r="F537" s="820"/>
      <c r="G537" s="832"/>
      <c r="H537" s="816" t="s">
        <v>88</v>
      </c>
      <c r="I537" s="817"/>
      <c r="J537" s="818"/>
      <c r="K537" s="819" t="s">
        <v>190</v>
      </c>
      <c r="L537" s="820"/>
      <c r="M537" s="821"/>
    </row>
    <row r="538" spans="1:13" ht="15">
      <c r="A538" s="833" t="s">
        <v>449</v>
      </c>
      <c r="B538" s="834"/>
      <c r="C538" s="834"/>
      <c r="D538" s="834"/>
      <c r="E538" s="834"/>
      <c r="F538" s="834"/>
      <c r="G538" s="834"/>
      <c r="H538" s="834"/>
      <c r="I538" s="834"/>
      <c r="J538" s="834"/>
      <c r="K538" s="834"/>
      <c r="L538" s="834"/>
      <c r="M538" s="835"/>
    </row>
    <row r="539" spans="1:13" ht="15">
      <c r="A539" s="853" t="s">
        <v>450</v>
      </c>
      <c r="B539" s="834" t="s">
        <v>451</v>
      </c>
      <c r="C539" s="834"/>
      <c r="D539" s="834"/>
      <c r="E539" s="834"/>
      <c r="F539" s="834"/>
      <c r="G539" s="834"/>
      <c r="H539" s="834" t="s">
        <v>452</v>
      </c>
      <c r="I539" s="834"/>
      <c r="J539" s="834"/>
      <c r="K539" s="834"/>
      <c r="L539" s="834"/>
      <c r="M539" s="835"/>
    </row>
    <row r="540" spans="1:13" ht="30">
      <c r="A540" s="853"/>
      <c r="B540" s="366" t="s">
        <v>453</v>
      </c>
      <c r="C540" s="366" t="s">
        <v>454</v>
      </c>
      <c r="D540" s="366" t="s">
        <v>455</v>
      </c>
      <c r="E540" s="366" t="s">
        <v>456</v>
      </c>
      <c r="F540" s="366">
        <v>100</v>
      </c>
      <c r="G540" s="367" t="s">
        <v>72</v>
      </c>
      <c r="H540" s="366" t="s">
        <v>457</v>
      </c>
      <c r="I540" s="366" t="s">
        <v>454</v>
      </c>
      <c r="J540" s="366" t="s">
        <v>455</v>
      </c>
      <c r="K540" s="366" t="s">
        <v>458</v>
      </c>
      <c r="L540" s="366">
        <v>100</v>
      </c>
      <c r="M540" s="368" t="s">
        <v>72</v>
      </c>
    </row>
    <row r="541" spans="1:13" ht="15">
      <c r="A541" s="412" t="s">
        <v>5</v>
      </c>
      <c r="B541" s="502">
        <v>8</v>
      </c>
      <c r="C541" s="501">
        <v>4</v>
      </c>
      <c r="D541" s="501">
        <v>4</v>
      </c>
      <c r="E541" s="502">
        <v>60</v>
      </c>
      <c r="F541" s="475">
        <v>76</v>
      </c>
      <c r="G541" s="518" t="s">
        <v>129</v>
      </c>
      <c r="H541" s="501">
        <v>4.5</v>
      </c>
      <c r="I541" s="501">
        <v>4</v>
      </c>
      <c r="J541" s="501">
        <v>5</v>
      </c>
      <c r="K541" s="517">
        <v>61</v>
      </c>
      <c r="L541" s="474">
        <f t="shared" ref="L541:L544" si="67">SUM(H541:K541)</f>
        <v>74.5</v>
      </c>
      <c r="M541" s="518" t="str">
        <f t="shared" ref="M541:M544" si="68">IF(L541&gt;=91,"A1",IF(L541&gt;=81,"A2",IF(L541&gt;=71,"B1",IF(L541&gt;=61,"B2",IF(L541&gt;=51,"C1",IF(L541&gt;=41,"C2",IF(L541&gt;=33,"D","E")))))))</f>
        <v>B1</v>
      </c>
    </row>
    <row r="542" spans="1:13" ht="15">
      <c r="A542" s="412" t="s">
        <v>6</v>
      </c>
      <c r="B542" s="502">
        <v>9</v>
      </c>
      <c r="C542" s="501">
        <v>4</v>
      </c>
      <c r="D542" s="501">
        <v>4</v>
      </c>
      <c r="E542" s="501">
        <v>48</v>
      </c>
      <c r="F542" s="475">
        <v>65</v>
      </c>
      <c r="G542" s="518" t="s">
        <v>134</v>
      </c>
      <c r="H542" s="446">
        <v>6</v>
      </c>
      <c r="I542" s="501">
        <v>4</v>
      </c>
      <c r="J542" s="501">
        <v>5</v>
      </c>
      <c r="K542" s="501">
        <v>53</v>
      </c>
      <c r="L542" s="447">
        <f t="shared" si="67"/>
        <v>68</v>
      </c>
      <c r="M542" s="445" t="str">
        <f t="shared" si="68"/>
        <v>B2</v>
      </c>
    </row>
    <row r="543" spans="1:13" ht="15.75">
      <c r="A543" s="412" t="s">
        <v>459</v>
      </c>
      <c r="B543" s="453">
        <v>9</v>
      </c>
      <c r="C543" s="453">
        <v>4</v>
      </c>
      <c r="D543" s="453">
        <v>4</v>
      </c>
      <c r="E543" s="453">
        <v>64</v>
      </c>
      <c r="F543" s="435">
        <f t="shared" ref="F543" si="69">B543+C543+D543+E543</f>
        <v>81</v>
      </c>
      <c r="G543" s="432" t="str">
        <f t="shared" ref="G543" si="70">IF(F543&gt;=91,"A1",IF(F543&gt;=81,"A2",IF(F543&gt;=71,"B1",IF(F543&gt;=61,"B2",IF(F543&gt;=51,"C1",IF(F543&gt;=41,"C2",IF(F543&gt;=33,"D","E")))))))</f>
        <v>A2</v>
      </c>
      <c r="H543" s="446">
        <v>8.5</v>
      </c>
      <c r="I543" s="501">
        <v>4</v>
      </c>
      <c r="J543" s="501">
        <v>5</v>
      </c>
      <c r="K543" s="441">
        <v>69</v>
      </c>
      <c r="L543" s="447">
        <f t="shared" si="67"/>
        <v>86.5</v>
      </c>
      <c r="M543" s="445" t="str">
        <f t="shared" si="68"/>
        <v>A2</v>
      </c>
    </row>
    <row r="544" spans="1:13" ht="15.75">
      <c r="A544" s="505" t="s">
        <v>8</v>
      </c>
      <c r="B544" s="432">
        <v>9.75</v>
      </c>
      <c r="C544" s="453">
        <v>4</v>
      </c>
      <c r="D544" s="453">
        <v>4</v>
      </c>
      <c r="E544" s="432">
        <v>57</v>
      </c>
      <c r="F544" s="435">
        <v>74.75</v>
      </c>
      <c r="G544" s="432" t="s">
        <v>129</v>
      </c>
      <c r="H544" s="372">
        <v>9</v>
      </c>
      <c r="I544" s="501">
        <v>4</v>
      </c>
      <c r="J544" s="501">
        <v>5</v>
      </c>
      <c r="K544" s="501">
        <v>66</v>
      </c>
      <c r="L544" s="447">
        <f t="shared" si="67"/>
        <v>84</v>
      </c>
      <c r="M544" s="447" t="str">
        <f t="shared" si="68"/>
        <v>A2</v>
      </c>
    </row>
    <row r="545" spans="1:13" ht="15.75">
      <c r="A545" s="412" t="s">
        <v>498</v>
      </c>
      <c r="B545" s="410"/>
      <c r="C545" s="410"/>
      <c r="D545" s="410"/>
      <c r="E545" s="373"/>
      <c r="F545" s="513">
        <v>33.5</v>
      </c>
      <c r="G545" s="410"/>
      <c r="H545" s="410"/>
      <c r="I545" s="410"/>
      <c r="J545" s="410"/>
      <c r="K545" s="409"/>
      <c r="L545" s="410">
        <v>44.5</v>
      </c>
      <c r="M545" s="411"/>
    </row>
    <row r="546" spans="1:13" ht="15">
      <c r="A546" s="412" t="s">
        <v>499</v>
      </c>
      <c r="B546" s="410"/>
      <c r="C546" s="410"/>
      <c r="D546" s="410"/>
      <c r="E546" s="374"/>
      <c r="F546" s="409">
        <v>48</v>
      </c>
      <c r="G546" s="410"/>
      <c r="H546" s="410"/>
      <c r="I546" s="410"/>
      <c r="J546" s="410"/>
      <c r="K546" s="374"/>
      <c r="L546" s="409">
        <v>44</v>
      </c>
      <c r="M546" s="411"/>
    </row>
    <row r="547" spans="1:13" ht="15">
      <c r="A547" s="412" t="s">
        <v>462</v>
      </c>
      <c r="B547" s="410">
        <v>50</v>
      </c>
      <c r="C547" s="410"/>
      <c r="D547" s="410"/>
      <c r="E547" s="409"/>
      <c r="F547" s="410">
        <v>46</v>
      </c>
      <c r="G547" s="410"/>
      <c r="H547" s="410"/>
      <c r="I547" s="410"/>
      <c r="J547" s="410"/>
      <c r="K547" s="409"/>
      <c r="L547" s="410">
        <v>44</v>
      </c>
      <c r="M547" s="411"/>
    </row>
    <row r="548" spans="1:13" ht="26.25">
      <c r="A548" s="413" t="s">
        <v>463</v>
      </c>
      <c r="B548" s="413"/>
      <c r="C548" s="415" t="s">
        <v>464</v>
      </c>
      <c r="D548" s="375">
        <f>(F541+F542+F543+F544+F545)</f>
        <v>330.25</v>
      </c>
      <c r="E548" s="375"/>
      <c r="F548" s="415" t="s">
        <v>465</v>
      </c>
      <c r="G548" s="375">
        <f>(D548/500)*100</f>
        <v>66.05</v>
      </c>
      <c r="H548" s="375"/>
      <c r="I548" s="376"/>
      <c r="J548" s="851" t="s">
        <v>466</v>
      </c>
      <c r="K548" s="851"/>
      <c r="L548" s="839" t="str">
        <f>IF(G548&gt;=91,"A1",IF(G548&gt;=81,"A2",IF(G548&gt;=71,"B1",IF(G548&gt;=61,"B2",IF(G548&gt;=51,"C1",IF(G548&gt;=41,"C2",IF(G548&gt;=33,"D","E")))))))</f>
        <v>B2</v>
      </c>
      <c r="M548" s="839" t="str">
        <f t="shared" ref="M548:M550" si="71">IF(K548&gt;=91,"A1",IF(K548&gt;=81,"A2",IF(K548&gt;=71,"B1",IF(K548&gt;=61,"B2",IF(K548&gt;=51,"C1",IF(K548&gt;=41,"C2",IF(K548&gt;=33,"D","E")))))))</f>
        <v>E</v>
      </c>
    </row>
    <row r="549" spans="1:13" ht="26.25">
      <c r="A549" s="377" t="s">
        <v>467</v>
      </c>
      <c r="B549" s="413"/>
      <c r="C549" s="415" t="s">
        <v>468</v>
      </c>
      <c r="D549" s="375">
        <f>(L541+L542+L543+L544+L545)</f>
        <v>357.5</v>
      </c>
      <c r="E549" s="375"/>
      <c r="F549" s="415" t="s">
        <v>469</v>
      </c>
      <c r="G549" s="378">
        <f>D549/500*100</f>
        <v>71.5</v>
      </c>
      <c r="H549" s="378"/>
      <c r="I549" s="379"/>
      <c r="J549" s="851" t="s">
        <v>470</v>
      </c>
      <c r="K549" s="851"/>
      <c r="L549" s="839" t="str">
        <f>IF(G549&gt;=91,"A1",IF(G549&gt;=81,"A2",IF(G549&gt;=71,"B1",IF(G549&gt;=61,"B2",IF(G549&gt;=51,"C1",IF(G549&gt;=41,"C2",IF(G549&gt;=33,"D","E")))))))</f>
        <v>B1</v>
      </c>
      <c r="M549" s="839" t="str">
        <f t="shared" si="71"/>
        <v>E</v>
      </c>
    </row>
    <row r="550" spans="1:13" ht="15">
      <c r="A550" s="416" t="s">
        <v>471</v>
      </c>
      <c r="B550" s="416"/>
      <c r="C550" s="416">
        <f>(D548+D549)</f>
        <v>687.75</v>
      </c>
      <c r="D550" s="852"/>
      <c r="E550" s="852"/>
      <c r="F550" s="416" t="s">
        <v>472</v>
      </c>
      <c r="G550" s="416"/>
      <c r="H550" s="416"/>
      <c r="I550" s="512">
        <f>(C550/900)*100</f>
        <v>76.416666666666671</v>
      </c>
      <c r="J550" s="416" t="s">
        <v>473</v>
      </c>
      <c r="K550" s="416"/>
      <c r="L550" s="852" t="str">
        <f>IF(I550&gt;=91,"A1",IF(I550&gt;=81,"A2",IF(I550&gt;=71,"B1",IF(I550&gt;=61,"B2",IF(I550&gt;=51,"C1",IF(I550&gt;=41,"C2",IF(I550&gt;=33,"D","E")))))))</f>
        <v>B1</v>
      </c>
      <c r="M550" s="852" t="str">
        <f t="shared" si="71"/>
        <v>E</v>
      </c>
    </row>
    <row r="551" spans="1:13">
      <c r="A551" s="822" t="s">
        <v>100</v>
      </c>
      <c r="B551" s="823"/>
      <c r="C551" s="823"/>
      <c r="D551" s="823"/>
      <c r="E551" s="823"/>
      <c r="F551" s="823"/>
      <c r="G551" s="823"/>
      <c r="H551" s="823"/>
      <c r="I551" s="823"/>
      <c r="J551" s="823"/>
      <c r="K551" s="823"/>
      <c r="L551" s="823"/>
      <c r="M551" s="824"/>
    </row>
    <row r="552" spans="1:13" ht="15">
      <c r="A552" s="833" t="s">
        <v>101</v>
      </c>
      <c r="B552" s="834"/>
      <c r="C552" s="834"/>
      <c r="D552" s="834"/>
      <c r="E552" s="834"/>
      <c r="F552" s="834"/>
      <c r="G552" s="834"/>
      <c r="H552" s="834"/>
      <c r="I552" s="834"/>
      <c r="J552" s="834"/>
      <c r="K552" s="834"/>
      <c r="L552" s="834"/>
      <c r="M552" s="835"/>
    </row>
    <row r="553" spans="1:13" ht="15">
      <c r="A553" s="833" t="s">
        <v>102</v>
      </c>
      <c r="B553" s="834"/>
      <c r="C553" s="834"/>
      <c r="D553" s="834"/>
      <c r="E553" s="834"/>
      <c r="F553" s="834" t="s">
        <v>103</v>
      </c>
      <c r="G553" s="834"/>
      <c r="H553" s="834"/>
      <c r="I553" s="834"/>
      <c r="J553" s="834"/>
      <c r="K553" s="834" t="s">
        <v>474</v>
      </c>
      <c r="L553" s="834"/>
      <c r="M553" s="835"/>
    </row>
    <row r="554" spans="1:13" ht="15">
      <c r="A554" s="836" t="s">
        <v>104</v>
      </c>
      <c r="B554" s="837"/>
      <c r="C554" s="837"/>
      <c r="D554" s="837"/>
      <c r="E554" s="837"/>
      <c r="F554" s="838" t="s">
        <v>105</v>
      </c>
      <c r="G554" s="839"/>
      <c r="H554" s="839"/>
      <c r="I554" s="839"/>
      <c r="J554" s="839"/>
      <c r="K554" s="838" t="s">
        <v>105</v>
      </c>
      <c r="L554" s="839"/>
      <c r="M554" s="840"/>
    </row>
    <row r="555" spans="1:13" ht="15">
      <c r="A555" s="833" t="s">
        <v>106</v>
      </c>
      <c r="B555" s="834"/>
      <c r="C555" s="834"/>
      <c r="D555" s="834"/>
      <c r="E555" s="834"/>
      <c r="F555" s="834"/>
      <c r="G555" s="834"/>
      <c r="H555" s="834"/>
      <c r="I555" s="834"/>
      <c r="J555" s="834"/>
      <c r="K555" s="834"/>
      <c r="L555" s="834"/>
      <c r="M555" s="835"/>
    </row>
    <row r="556" spans="1:13" ht="15">
      <c r="A556" s="833" t="s">
        <v>102</v>
      </c>
      <c r="B556" s="834"/>
      <c r="C556" s="834"/>
      <c r="D556" s="834"/>
      <c r="E556" s="834"/>
      <c r="F556" s="834" t="s">
        <v>103</v>
      </c>
      <c r="G556" s="834"/>
      <c r="H556" s="834"/>
      <c r="I556" s="834"/>
      <c r="J556" s="834"/>
      <c r="K556" s="834" t="s">
        <v>474</v>
      </c>
      <c r="L556" s="834"/>
      <c r="M556" s="835"/>
    </row>
    <row r="557" spans="1:13" ht="15">
      <c r="A557" s="825" t="s">
        <v>107</v>
      </c>
      <c r="B557" s="826"/>
      <c r="C557" s="826"/>
      <c r="D557" s="826"/>
      <c r="E557" s="826"/>
      <c r="F557" s="834" t="s">
        <v>105</v>
      </c>
      <c r="G557" s="834"/>
      <c r="H557" s="834"/>
      <c r="I557" s="834"/>
      <c r="J557" s="834"/>
      <c r="K557" s="834" t="s">
        <v>105</v>
      </c>
      <c r="L557" s="834"/>
      <c r="M557" s="835"/>
    </row>
    <row r="558" spans="1:13" ht="15">
      <c r="A558" s="825" t="s">
        <v>109</v>
      </c>
      <c r="B558" s="826"/>
      <c r="C558" s="826"/>
      <c r="D558" s="826"/>
      <c r="E558" s="826"/>
      <c r="F558" s="868" t="s">
        <v>105</v>
      </c>
      <c r="G558" s="839"/>
      <c r="H558" s="839"/>
      <c r="I558" s="839"/>
      <c r="J558" s="839"/>
      <c r="K558" s="868" t="s">
        <v>108</v>
      </c>
      <c r="L558" s="839"/>
      <c r="M558" s="840"/>
    </row>
    <row r="559" spans="1:13" ht="15">
      <c r="A559" s="829" t="s">
        <v>110</v>
      </c>
      <c r="B559" s="830"/>
      <c r="C559" s="830"/>
      <c r="D559" s="830"/>
      <c r="E559" s="831"/>
      <c r="F559" s="869" t="s">
        <v>105</v>
      </c>
      <c r="G559" s="870"/>
      <c r="H559" s="870"/>
      <c r="I559" s="870"/>
      <c r="J559" s="871"/>
      <c r="K559" s="869" t="s">
        <v>105</v>
      </c>
      <c r="L559" s="870"/>
      <c r="M559" s="872"/>
    </row>
    <row r="560" spans="1:13" ht="15">
      <c r="A560" s="829" t="s">
        <v>111</v>
      </c>
      <c r="B560" s="830"/>
      <c r="C560" s="830"/>
      <c r="D560" s="830"/>
      <c r="E560" s="831"/>
      <c r="F560" s="869" t="s">
        <v>105</v>
      </c>
      <c r="G560" s="870"/>
      <c r="H560" s="870"/>
      <c r="I560" s="870"/>
      <c r="J560" s="871"/>
      <c r="K560" s="869" t="s">
        <v>105</v>
      </c>
      <c r="L560" s="870"/>
      <c r="M560" s="872"/>
    </row>
    <row r="561" spans="1:13" ht="15">
      <c r="A561" s="833" t="s">
        <v>112</v>
      </c>
      <c r="B561" s="834"/>
      <c r="C561" s="834"/>
      <c r="D561" s="834"/>
      <c r="E561" s="834"/>
      <c r="F561" s="834"/>
      <c r="G561" s="834"/>
      <c r="H561" s="834"/>
      <c r="I561" s="834"/>
      <c r="J561" s="834"/>
      <c r="K561" s="834"/>
      <c r="L561" s="834"/>
      <c r="M561" s="835"/>
    </row>
    <row r="562" spans="1:13" ht="15">
      <c r="A562" s="833" t="s">
        <v>102</v>
      </c>
      <c r="B562" s="834"/>
      <c r="C562" s="834"/>
      <c r="D562" s="834"/>
      <c r="E562" s="834"/>
      <c r="F562" s="834" t="s">
        <v>103</v>
      </c>
      <c r="G562" s="834"/>
      <c r="H562" s="834"/>
      <c r="I562" s="834"/>
      <c r="J562" s="834"/>
      <c r="K562" s="834" t="s">
        <v>474</v>
      </c>
      <c r="L562" s="834"/>
      <c r="M562" s="835"/>
    </row>
    <row r="563" spans="1:13" ht="15">
      <c r="A563" s="836" t="s">
        <v>113</v>
      </c>
      <c r="B563" s="837"/>
      <c r="C563" s="837"/>
      <c r="D563" s="837"/>
      <c r="E563" s="837"/>
      <c r="F563" s="837"/>
      <c r="G563" s="827" t="s">
        <v>540</v>
      </c>
      <c r="H563" s="827"/>
      <c r="I563" s="827"/>
      <c r="J563" s="827"/>
      <c r="K563" s="827"/>
      <c r="L563" s="827"/>
      <c r="M563" s="828"/>
    </row>
    <row r="564" spans="1:13" ht="15">
      <c r="A564" s="506" t="s">
        <v>475</v>
      </c>
      <c r="B564" s="819" t="s">
        <v>552</v>
      </c>
      <c r="C564" s="820"/>
      <c r="D564" s="820"/>
      <c r="E564" s="820"/>
      <c r="F564" s="820"/>
      <c r="G564" s="820"/>
      <c r="H564" s="820"/>
      <c r="I564" s="820"/>
      <c r="J564" s="820"/>
      <c r="K564" s="820"/>
      <c r="L564" s="820"/>
      <c r="M564" s="821"/>
    </row>
    <row r="565" spans="1:13" ht="15">
      <c r="A565" s="506" t="s">
        <v>115</v>
      </c>
      <c r="B565" s="819" t="s">
        <v>502</v>
      </c>
      <c r="C565" s="820"/>
      <c r="D565" s="820"/>
      <c r="E565" s="820"/>
      <c r="F565" s="820"/>
      <c r="G565" s="820"/>
      <c r="H565" s="820"/>
      <c r="I565" s="820"/>
      <c r="J565" s="820"/>
      <c r="K565" s="820"/>
      <c r="L565" s="820"/>
      <c r="M565" s="821"/>
    </row>
    <row r="566" spans="1:13">
      <c r="A566" s="833" t="s">
        <v>476</v>
      </c>
      <c r="B566" s="834"/>
      <c r="C566" s="834"/>
      <c r="D566" s="839"/>
      <c r="E566" s="839"/>
      <c r="F566" s="839"/>
      <c r="G566" s="839"/>
      <c r="H566" s="839"/>
      <c r="I566" s="839"/>
      <c r="J566" s="834" t="s">
        <v>477</v>
      </c>
      <c r="K566" s="834"/>
      <c r="L566" s="834"/>
      <c r="M566" s="835"/>
    </row>
    <row r="567" spans="1:13">
      <c r="A567" s="833"/>
      <c r="B567" s="834"/>
      <c r="C567" s="834"/>
      <c r="D567" s="839"/>
      <c r="E567" s="839"/>
      <c r="F567" s="839"/>
      <c r="G567" s="839"/>
      <c r="H567" s="839"/>
      <c r="I567" s="839"/>
      <c r="J567" s="834"/>
      <c r="K567" s="834"/>
      <c r="L567" s="834"/>
      <c r="M567" s="835"/>
    </row>
    <row r="568" spans="1:13">
      <c r="A568" s="833"/>
      <c r="B568" s="834"/>
      <c r="C568" s="834"/>
      <c r="D568" s="839"/>
      <c r="E568" s="839"/>
      <c r="F568" s="839"/>
      <c r="G568" s="839"/>
      <c r="H568" s="839"/>
      <c r="I568" s="839"/>
      <c r="J568" s="834"/>
      <c r="K568" s="834"/>
      <c r="L568" s="834"/>
      <c r="M568" s="835"/>
    </row>
    <row r="569" spans="1:13">
      <c r="A569" s="833"/>
      <c r="B569" s="834"/>
      <c r="C569" s="834"/>
      <c r="D569" s="839"/>
      <c r="E569" s="839"/>
      <c r="F569" s="839"/>
      <c r="G569" s="839"/>
      <c r="H569" s="839"/>
      <c r="I569" s="839"/>
      <c r="J569" s="834"/>
      <c r="K569" s="834"/>
      <c r="L569" s="834"/>
      <c r="M569" s="835"/>
    </row>
    <row r="570" spans="1:13">
      <c r="A570" s="845" t="s">
        <v>116</v>
      </c>
      <c r="B570" s="846"/>
      <c r="C570" s="846"/>
      <c r="D570" s="846"/>
      <c r="E570" s="846"/>
      <c r="F570" s="846"/>
      <c r="G570" s="846"/>
      <c r="H570" s="847" t="s">
        <v>117</v>
      </c>
      <c r="I570" s="848"/>
      <c r="J570" s="848"/>
      <c r="K570" s="848"/>
      <c r="L570" s="848"/>
      <c r="M570" s="849"/>
    </row>
    <row r="571" spans="1:13">
      <c r="A571" s="408" t="s">
        <v>118</v>
      </c>
      <c r="B571" s="846" t="s">
        <v>12</v>
      </c>
      <c r="C571" s="846"/>
      <c r="D571" s="382" t="s">
        <v>118</v>
      </c>
      <c r="E571" s="407"/>
      <c r="F571" s="846" t="s">
        <v>12</v>
      </c>
      <c r="G571" s="846"/>
      <c r="H571" s="384"/>
      <c r="I571" s="384"/>
      <c r="J571" s="385" t="s">
        <v>119</v>
      </c>
      <c r="K571" s="384"/>
      <c r="L571" s="386" t="s">
        <v>12</v>
      </c>
      <c r="M571" s="387"/>
    </row>
    <row r="572" spans="1:13">
      <c r="A572" s="388" t="s">
        <v>120</v>
      </c>
      <c r="B572" s="854" t="s">
        <v>121</v>
      </c>
      <c r="C572" s="854"/>
      <c r="D572" s="854" t="s">
        <v>122</v>
      </c>
      <c r="E572" s="854"/>
      <c r="F572" s="854" t="s">
        <v>123</v>
      </c>
      <c r="G572" s="854"/>
      <c r="H572" s="384"/>
      <c r="I572" s="384"/>
      <c r="J572" s="855">
        <v>3</v>
      </c>
      <c r="K572" s="856"/>
      <c r="L572" s="407" t="s">
        <v>105</v>
      </c>
      <c r="M572" s="387"/>
    </row>
    <row r="573" spans="1:13">
      <c r="A573" s="388" t="s">
        <v>124</v>
      </c>
      <c r="B573" s="854" t="s">
        <v>125</v>
      </c>
      <c r="C573" s="854"/>
      <c r="D573" s="854" t="s">
        <v>126</v>
      </c>
      <c r="E573" s="854"/>
      <c r="F573" s="854" t="s">
        <v>127</v>
      </c>
      <c r="G573" s="854"/>
      <c r="H573" s="384"/>
      <c r="I573" s="384"/>
      <c r="J573" s="855">
        <v>2</v>
      </c>
      <c r="K573" s="856"/>
      <c r="L573" s="407" t="s">
        <v>108</v>
      </c>
      <c r="M573" s="387"/>
    </row>
    <row r="574" spans="1:13">
      <c r="A574" s="388" t="s">
        <v>128</v>
      </c>
      <c r="B574" s="854" t="s">
        <v>129</v>
      </c>
      <c r="C574" s="854"/>
      <c r="D574" s="854" t="s">
        <v>130</v>
      </c>
      <c r="E574" s="854"/>
      <c r="F574" s="854" t="s">
        <v>131</v>
      </c>
      <c r="G574" s="854"/>
      <c r="H574" s="384"/>
      <c r="I574" s="384"/>
      <c r="J574" s="855">
        <v>1</v>
      </c>
      <c r="K574" s="856"/>
      <c r="L574" s="407" t="s">
        <v>132</v>
      </c>
      <c r="M574" s="387"/>
    </row>
    <row r="575" spans="1:13" ht="13.5" thickBot="1">
      <c r="A575" s="389" t="s">
        <v>133</v>
      </c>
      <c r="B575" s="859" t="s">
        <v>134</v>
      </c>
      <c r="C575" s="859"/>
      <c r="D575" s="860" t="s">
        <v>135</v>
      </c>
      <c r="E575" s="860"/>
      <c r="F575" s="860" t="s">
        <v>136</v>
      </c>
      <c r="G575" s="860"/>
      <c r="H575" s="390"/>
      <c r="I575" s="390"/>
      <c r="J575" s="390"/>
      <c r="K575" s="390"/>
      <c r="L575" s="390"/>
      <c r="M575" s="391"/>
    </row>
    <row r="576" spans="1:13" ht="13.5" thickBot="1"/>
    <row r="577" spans="1:13" ht="15.75">
      <c r="A577" s="360"/>
      <c r="B577" s="797" t="s">
        <v>434</v>
      </c>
      <c r="C577" s="797"/>
      <c r="D577" s="797"/>
      <c r="E577" s="797"/>
      <c r="F577" s="797"/>
      <c r="G577" s="797"/>
      <c r="H577" s="797"/>
      <c r="I577" s="809"/>
      <c r="J577" s="796" t="s">
        <v>435</v>
      </c>
      <c r="K577" s="797"/>
      <c r="L577" s="797"/>
      <c r="M577" s="798"/>
    </row>
    <row r="578" spans="1:13" ht="20.25">
      <c r="A578" s="799" t="s">
        <v>436</v>
      </c>
      <c r="B578" s="800"/>
      <c r="C578" s="800"/>
      <c r="D578" s="800"/>
      <c r="E578" s="800"/>
      <c r="F578" s="800"/>
      <c r="G578" s="800"/>
      <c r="H578" s="800"/>
      <c r="I578" s="800"/>
      <c r="J578" s="800"/>
      <c r="K578" s="800"/>
      <c r="L578" s="800"/>
      <c r="M578" s="801"/>
    </row>
    <row r="579" spans="1:13" ht="20.25">
      <c r="A579" s="361"/>
      <c r="B579" s="802" t="s">
        <v>437</v>
      </c>
      <c r="C579" s="802"/>
      <c r="D579" s="802"/>
      <c r="E579" s="803"/>
      <c r="F579" s="362" t="s">
        <v>438</v>
      </c>
      <c r="G579" s="362"/>
      <c r="H579" s="804" t="s">
        <v>439</v>
      </c>
      <c r="I579" s="805"/>
      <c r="J579" s="806"/>
      <c r="K579" s="363" t="s">
        <v>440</v>
      </c>
      <c r="L579" s="413"/>
      <c r="M579" s="365"/>
    </row>
    <row r="580" spans="1:13" ht="15">
      <c r="A580" s="807" t="s">
        <v>441</v>
      </c>
      <c r="B580" s="805"/>
      <c r="C580" s="805"/>
      <c r="D580" s="805"/>
      <c r="E580" s="805"/>
      <c r="F580" s="805"/>
      <c r="G580" s="805"/>
      <c r="H580" s="805"/>
      <c r="I580" s="805"/>
      <c r="J580" s="805"/>
      <c r="K580" s="805"/>
      <c r="L580" s="805"/>
      <c r="M580" s="808"/>
    </row>
    <row r="581" spans="1:13" ht="15">
      <c r="A581" s="829" t="s">
        <v>442</v>
      </c>
      <c r="B581" s="830"/>
      <c r="C581" s="830"/>
      <c r="D581" s="830"/>
      <c r="E581" s="830"/>
      <c r="F581" s="830"/>
      <c r="G581" s="830"/>
      <c r="H581" s="830"/>
      <c r="I581" s="830"/>
      <c r="J581" s="830"/>
      <c r="K581" s="830"/>
      <c r="L581" s="830"/>
      <c r="M581" s="841"/>
    </row>
    <row r="582" spans="1:13" ht="15">
      <c r="A582" s="825" t="s">
        <v>496</v>
      </c>
      <c r="B582" s="826"/>
      <c r="C582" s="819" t="s">
        <v>28</v>
      </c>
      <c r="D582" s="820"/>
      <c r="E582" s="820"/>
      <c r="F582" s="820"/>
      <c r="G582" s="832"/>
      <c r="H582" s="810" t="s">
        <v>443</v>
      </c>
      <c r="I582" s="811"/>
      <c r="J582" s="812"/>
      <c r="K582" s="819">
        <v>13</v>
      </c>
      <c r="L582" s="820"/>
      <c r="M582" s="821"/>
    </row>
    <row r="583" spans="1:13" ht="15">
      <c r="A583" s="825" t="s">
        <v>444</v>
      </c>
      <c r="B583" s="826"/>
      <c r="C583" s="819">
        <v>1</v>
      </c>
      <c r="D583" s="820"/>
      <c r="E583" s="820"/>
      <c r="F583" s="820"/>
      <c r="G583" s="832"/>
      <c r="H583" s="813" t="s">
        <v>445</v>
      </c>
      <c r="I583" s="814"/>
      <c r="J583" s="815"/>
      <c r="K583" s="819">
        <v>1533</v>
      </c>
      <c r="L583" s="820"/>
      <c r="M583" s="821"/>
    </row>
    <row r="584" spans="1:13" ht="15">
      <c r="A584" s="825" t="s">
        <v>446</v>
      </c>
      <c r="B584" s="826"/>
      <c r="C584" s="867">
        <v>42441</v>
      </c>
      <c r="D584" s="820"/>
      <c r="E584" s="820"/>
      <c r="F584" s="820"/>
      <c r="G584" s="832"/>
      <c r="H584" s="813" t="s">
        <v>447</v>
      </c>
      <c r="I584" s="814"/>
      <c r="J584" s="815"/>
      <c r="K584" s="819">
        <v>9858103363</v>
      </c>
      <c r="L584" s="820"/>
      <c r="M584" s="821"/>
    </row>
    <row r="585" spans="1:13" ht="15">
      <c r="A585" s="825" t="s">
        <v>448</v>
      </c>
      <c r="B585" s="826"/>
      <c r="C585" s="819" t="s">
        <v>193</v>
      </c>
      <c r="D585" s="820"/>
      <c r="E585" s="820"/>
      <c r="F585" s="820"/>
      <c r="G585" s="832"/>
      <c r="H585" s="816" t="s">
        <v>88</v>
      </c>
      <c r="I585" s="817"/>
      <c r="J585" s="818"/>
      <c r="K585" s="819" t="s">
        <v>194</v>
      </c>
      <c r="L585" s="820"/>
      <c r="M585" s="821"/>
    </row>
    <row r="586" spans="1:13" ht="15">
      <c r="A586" s="833" t="s">
        <v>449</v>
      </c>
      <c r="B586" s="834"/>
      <c r="C586" s="834"/>
      <c r="D586" s="834"/>
      <c r="E586" s="834"/>
      <c r="F586" s="834"/>
      <c r="G586" s="834"/>
      <c r="H586" s="834"/>
      <c r="I586" s="834"/>
      <c r="J586" s="834"/>
      <c r="K586" s="834"/>
      <c r="L586" s="834"/>
      <c r="M586" s="835"/>
    </row>
    <row r="587" spans="1:13" ht="15">
      <c r="A587" s="853" t="s">
        <v>450</v>
      </c>
      <c r="B587" s="834" t="s">
        <v>451</v>
      </c>
      <c r="C587" s="834"/>
      <c r="D587" s="834"/>
      <c r="E587" s="834"/>
      <c r="F587" s="834"/>
      <c r="G587" s="834"/>
      <c r="H587" s="834" t="s">
        <v>452</v>
      </c>
      <c r="I587" s="834"/>
      <c r="J587" s="834"/>
      <c r="K587" s="834"/>
      <c r="L587" s="834"/>
      <c r="M587" s="835"/>
    </row>
    <row r="588" spans="1:13" ht="30">
      <c r="A588" s="853"/>
      <c r="B588" s="366" t="s">
        <v>453</v>
      </c>
      <c r="C588" s="366" t="s">
        <v>454</v>
      </c>
      <c r="D588" s="366" t="s">
        <v>455</v>
      </c>
      <c r="E588" s="366" t="s">
        <v>456</v>
      </c>
      <c r="F588" s="366">
        <v>100</v>
      </c>
      <c r="G588" s="367" t="s">
        <v>72</v>
      </c>
      <c r="H588" s="366" t="s">
        <v>457</v>
      </c>
      <c r="I588" s="366" t="s">
        <v>454</v>
      </c>
      <c r="J588" s="366" t="s">
        <v>455</v>
      </c>
      <c r="K588" s="366" t="s">
        <v>458</v>
      </c>
      <c r="L588" s="366">
        <v>100</v>
      </c>
      <c r="M588" s="368" t="s">
        <v>72</v>
      </c>
    </row>
    <row r="589" spans="1:13" ht="15">
      <c r="A589" s="412" t="s">
        <v>5</v>
      </c>
      <c r="B589" s="502">
        <v>8.75</v>
      </c>
      <c r="C589" s="501">
        <v>5</v>
      </c>
      <c r="D589" s="501">
        <v>5</v>
      </c>
      <c r="E589" s="502">
        <v>77</v>
      </c>
      <c r="F589" s="475">
        <v>95.75</v>
      </c>
      <c r="G589" s="518" t="s">
        <v>121</v>
      </c>
      <c r="H589" s="501">
        <v>9.75</v>
      </c>
      <c r="I589" s="501">
        <v>5</v>
      </c>
      <c r="J589" s="501">
        <v>5</v>
      </c>
      <c r="K589" s="517">
        <v>77</v>
      </c>
      <c r="L589" s="474">
        <f t="shared" ref="L589:L592" si="72">SUM(H589:K589)</f>
        <v>96.75</v>
      </c>
      <c r="M589" s="518" t="str">
        <f t="shared" ref="M589:M592" si="73">IF(L589&gt;=91,"A1",IF(L589&gt;=81,"A2",IF(L589&gt;=71,"B1",IF(L589&gt;=61,"B2",IF(L589&gt;=51,"C1",IF(L589&gt;=41,"C2",IF(L589&gt;=33,"D","E")))))))</f>
        <v>A1</v>
      </c>
    </row>
    <row r="590" spans="1:13" ht="15">
      <c r="A590" s="412" t="s">
        <v>6</v>
      </c>
      <c r="B590" s="502">
        <v>9.75</v>
      </c>
      <c r="C590" s="501">
        <v>5</v>
      </c>
      <c r="D590" s="501">
        <v>5</v>
      </c>
      <c r="E590" s="501">
        <v>76</v>
      </c>
      <c r="F590" s="475">
        <v>95.75</v>
      </c>
      <c r="G590" s="518" t="s">
        <v>121</v>
      </c>
      <c r="H590" s="446">
        <v>8.75</v>
      </c>
      <c r="I590" s="501">
        <v>5</v>
      </c>
      <c r="J590" s="501">
        <v>5</v>
      </c>
      <c r="K590" s="501">
        <v>73</v>
      </c>
      <c r="L590" s="447">
        <f t="shared" si="72"/>
        <v>91.75</v>
      </c>
      <c r="M590" s="445" t="str">
        <f t="shared" si="73"/>
        <v>A1</v>
      </c>
    </row>
    <row r="591" spans="1:13" ht="15.75">
      <c r="A591" s="412" t="s">
        <v>459</v>
      </c>
      <c r="B591" s="453">
        <v>10</v>
      </c>
      <c r="C591" s="453">
        <v>5</v>
      </c>
      <c r="D591" s="453">
        <v>5</v>
      </c>
      <c r="E591" s="453">
        <v>80</v>
      </c>
      <c r="F591" s="435">
        <f t="shared" ref="F591" si="74">B591+C591+D591+E591</f>
        <v>100</v>
      </c>
      <c r="G591" s="432" t="str">
        <f t="shared" ref="G591" si="75">IF(F591&gt;=91,"A1",IF(F591&gt;=81,"A2",IF(F591&gt;=71,"B1",IF(F591&gt;=61,"B2",IF(F591&gt;=51,"C1",IF(F591&gt;=41,"C2",IF(F591&gt;=33,"D","E")))))))</f>
        <v>A1</v>
      </c>
      <c r="H591" s="446">
        <v>9.75</v>
      </c>
      <c r="I591" s="501">
        <v>5</v>
      </c>
      <c r="J591" s="501">
        <v>5</v>
      </c>
      <c r="K591" s="441">
        <v>75</v>
      </c>
      <c r="L591" s="447">
        <f t="shared" si="72"/>
        <v>94.75</v>
      </c>
      <c r="M591" s="445" t="str">
        <f t="shared" si="73"/>
        <v>A1</v>
      </c>
    </row>
    <row r="592" spans="1:13" ht="15.75">
      <c r="A592" s="505" t="s">
        <v>8</v>
      </c>
      <c r="B592" s="432">
        <v>10</v>
      </c>
      <c r="C592" s="453">
        <v>5</v>
      </c>
      <c r="D592" s="453">
        <v>5</v>
      </c>
      <c r="E592" s="432">
        <v>78</v>
      </c>
      <c r="F592" s="435">
        <v>98</v>
      </c>
      <c r="G592" s="432" t="s">
        <v>121</v>
      </c>
      <c r="H592" s="372">
        <v>9.75</v>
      </c>
      <c r="I592" s="501">
        <v>5</v>
      </c>
      <c r="J592" s="501">
        <v>5</v>
      </c>
      <c r="K592" s="501">
        <v>79</v>
      </c>
      <c r="L592" s="447">
        <f t="shared" si="72"/>
        <v>98.75</v>
      </c>
      <c r="M592" s="447" t="str">
        <f t="shared" si="73"/>
        <v>A1</v>
      </c>
    </row>
    <row r="593" spans="1:13" ht="15.75">
      <c r="A593" s="412" t="s">
        <v>498</v>
      </c>
      <c r="B593" s="410"/>
      <c r="C593" s="410"/>
      <c r="D593" s="410"/>
      <c r="E593" s="373"/>
      <c r="F593" s="513">
        <v>49</v>
      </c>
      <c r="G593" s="410"/>
      <c r="H593" s="410"/>
      <c r="I593" s="410"/>
      <c r="J593" s="410"/>
      <c r="K593" s="409"/>
      <c r="L593" s="410">
        <v>48.75</v>
      </c>
      <c r="M593" s="411"/>
    </row>
    <row r="594" spans="1:13" ht="15">
      <c r="A594" s="412" t="s">
        <v>499</v>
      </c>
      <c r="B594" s="410"/>
      <c r="C594" s="410"/>
      <c r="D594" s="410"/>
      <c r="E594" s="374"/>
      <c r="F594" s="409">
        <v>49</v>
      </c>
      <c r="G594" s="410"/>
      <c r="H594" s="410"/>
      <c r="I594" s="410"/>
      <c r="J594" s="410"/>
      <c r="K594" s="374"/>
      <c r="L594" s="409">
        <v>50</v>
      </c>
      <c r="M594" s="411"/>
    </row>
    <row r="595" spans="1:13" ht="15">
      <c r="A595" s="412" t="s">
        <v>462</v>
      </c>
      <c r="B595" s="410">
        <v>50</v>
      </c>
      <c r="C595" s="410"/>
      <c r="D595" s="410"/>
      <c r="E595" s="409"/>
      <c r="F595" s="410">
        <v>50</v>
      </c>
      <c r="G595" s="410"/>
      <c r="H595" s="410"/>
      <c r="I595" s="410"/>
      <c r="J595" s="410"/>
      <c r="K595" s="409"/>
      <c r="L595" s="410">
        <v>50</v>
      </c>
      <c r="M595" s="411"/>
    </row>
    <row r="596" spans="1:13" ht="26.25">
      <c r="A596" s="413" t="s">
        <v>463</v>
      </c>
      <c r="B596" s="413"/>
      <c r="C596" s="415" t="s">
        <v>464</v>
      </c>
      <c r="D596" s="375">
        <f>(F589+F590+F591+F592+F593)</f>
        <v>438.5</v>
      </c>
      <c r="E596" s="375"/>
      <c r="F596" s="415" t="s">
        <v>465</v>
      </c>
      <c r="G596" s="375">
        <f>(D596/500)*100</f>
        <v>87.7</v>
      </c>
      <c r="H596" s="375"/>
      <c r="I596" s="376"/>
      <c r="J596" s="851" t="s">
        <v>466</v>
      </c>
      <c r="K596" s="851"/>
      <c r="L596" s="839" t="str">
        <f>IF(G596&gt;=91,"A1",IF(G596&gt;=81,"A2",IF(G596&gt;=71,"B1",IF(G596&gt;=61,"B2",IF(G596&gt;=51,"C1",IF(G596&gt;=41,"C2",IF(G596&gt;=33,"D","E")))))))</f>
        <v>A2</v>
      </c>
      <c r="M596" s="839" t="str">
        <f t="shared" ref="M596:M598" si="76">IF(K596&gt;=91,"A1",IF(K596&gt;=81,"A2",IF(K596&gt;=71,"B1",IF(K596&gt;=61,"B2",IF(K596&gt;=51,"C1",IF(K596&gt;=41,"C2",IF(K596&gt;=33,"D","E")))))))</f>
        <v>E</v>
      </c>
    </row>
    <row r="597" spans="1:13" ht="26.25">
      <c r="A597" s="377" t="s">
        <v>467</v>
      </c>
      <c r="B597" s="413"/>
      <c r="C597" s="415" t="s">
        <v>468</v>
      </c>
      <c r="D597" s="375">
        <f>(L589+L590+L591+L592+L593)</f>
        <v>430.75</v>
      </c>
      <c r="E597" s="375"/>
      <c r="F597" s="415" t="s">
        <v>469</v>
      </c>
      <c r="G597" s="378">
        <f>D597/500*100</f>
        <v>86.15</v>
      </c>
      <c r="H597" s="378"/>
      <c r="I597" s="379"/>
      <c r="J597" s="851" t="s">
        <v>470</v>
      </c>
      <c r="K597" s="851"/>
      <c r="L597" s="839" t="str">
        <f>IF(G597&gt;=91,"A1",IF(G597&gt;=81,"A2",IF(G597&gt;=71,"B1",IF(G597&gt;=61,"B2",IF(G597&gt;=51,"C1",IF(G597&gt;=41,"C2",IF(G597&gt;=33,"D","E")))))))</f>
        <v>A2</v>
      </c>
      <c r="M597" s="839" t="str">
        <f t="shared" si="76"/>
        <v>E</v>
      </c>
    </row>
    <row r="598" spans="1:13" ht="15">
      <c r="A598" s="416" t="s">
        <v>471</v>
      </c>
      <c r="B598" s="416"/>
      <c r="C598" s="416">
        <f>(D596+D597)</f>
        <v>869.25</v>
      </c>
      <c r="D598" s="852"/>
      <c r="E598" s="852"/>
      <c r="F598" s="416" t="s">
        <v>472</v>
      </c>
      <c r="G598" s="416"/>
      <c r="H598" s="416"/>
      <c r="I598" s="512">
        <f>(C598/900)*100</f>
        <v>96.583333333333329</v>
      </c>
      <c r="J598" s="416" t="s">
        <v>473</v>
      </c>
      <c r="K598" s="416"/>
      <c r="L598" s="852" t="str">
        <f>IF(I598&gt;=91,"A1",IF(I598&gt;=81,"A2",IF(I598&gt;=71,"B1",IF(I598&gt;=61,"B2",IF(I598&gt;=51,"C1",IF(I598&gt;=41,"C2",IF(I598&gt;=33,"D","E")))))))</f>
        <v>A1</v>
      </c>
      <c r="M598" s="852" t="str">
        <f t="shared" si="76"/>
        <v>E</v>
      </c>
    </row>
    <row r="599" spans="1:13">
      <c r="A599" s="822" t="s">
        <v>100</v>
      </c>
      <c r="B599" s="823"/>
      <c r="C599" s="823"/>
      <c r="D599" s="823"/>
      <c r="E599" s="823"/>
      <c r="F599" s="823"/>
      <c r="G599" s="823"/>
      <c r="H599" s="823"/>
      <c r="I599" s="823"/>
      <c r="J599" s="823"/>
      <c r="K599" s="823"/>
      <c r="L599" s="823"/>
      <c r="M599" s="824"/>
    </row>
    <row r="600" spans="1:13" ht="15">
      <c r="A600" s="833" t="s">
        <v>101</v>
      </c>
      <c r="B600" s="834"/>
      <c r="C600" s="834"/>
      <c r="D600" s="834"/>
      <c r="E600" s="834"/>
      <c r="F600" s="834"/>
      <c r="G600" s="834"/>
      <c r="H600" s="834"/>
      <c r="I600" s="834"/>
      <c r="J600" s="834"/>
      <c r="K600" s="834"/>
      <c r="L600" s="834"/>
      <c r="M600" s="835"/>
    </row>
    <row r="601" spans="1:13" ht="15">
      <c r="A601" s="833" t="s">
        <v>102</v>
      </c>
      <c r="B601" s="834"/>
      <c r="C601" s="834"/>
      <c r="D601" s="834"/>
      <c r="E601" s="834"/>
      <c r="F601" s="834" t="s">
        <v>103</v>
      </c>
      <c r="G601" s="834"/>
      <c r="H601" s="834"/>
      <c r="I601" s="834"/>
      <c r="J601" s="834"/>
      <c r="K601" s="834" t="s">
        <v>474</v>
      </c>
      <c r="L601" s="834"/>
      <c r="M601" s="835"/>
    </row>
    <row r="602" spans="1:13" ht="15">
      <c r="A602" s="836" t="s">
        <v>104</v>
      </c>
      <c r="B602" s="837"/>
      <c r="C602" s="837"/>
      <c r="D602" s="837"/>
      <c r="E602" s="837"/>
      <c r="F602" s="838" t="s">
        <v>105</v>
      </c>
      <c r="G602" s="839"/>
      <c r="H602" s="839"/>
      <c r="I602" s="839"/>
      <c r="J602" s="839"/>
      <c r="K602" s="838" t="s">
        <v>105</v>
      </c>
      <c r="L602" s="839"/>
      <c r="M602" s="840"/>
    </row>
    <row r="603" spans="1:13" ht="15">
      <c r="A603" s="833" t="s">
        <v>106</v>
      </c>
      <c r="B603" s="834"/>
      <c r="C603" s="834"/>
      <c r="D603" s="834"/>
      <c r="E603" s="834"/>
      <c r="F603" s="834"/>
      <c r="G603" s="834"/>
      <c r="H603" s="834"/>
      <c r="I603" s="834"/>
      <c r="J603" s="834"/>
      <c r="K603" s="834"/>
      <c r="L603" s="834"/>
      <c r="M603" s="835"/>
    </row>
    <row r="604" spans="1:13" ht="15">
      <c r="A604" s="833" t="s">
        <v>102</v>
      </c>
      <c r="B604" s="834"/>
      <c r="C604" s="834"/>
      <c r="D604" s="834"/>
      <c r="E604" s="834"/>
      <c r="F604" s="834" t="s">
        <v>103</v>
      </c>
      <c r="G604" s="834"/>
      <c r="H604" s="834"/>
      <c r="I604" s="834"/>
      <c r="J604" s="834"/>
      <c r="K604" s="834" t="s">
        <v>474</v>
      </c>
      <c r="L604" s="834"/>
      <c r="M604" s="835"/>
    </row>
    <row r="605" spans="1:13" ht="15">
      <c r="A605" s="825" t="s">
        <v>107</v>
      </c>
      <c r="B605" s="826"/>
      <c r="C605" s="826"/>
      <c r="D605" s="826"/>
      <c r="E605" s="826"/>
      <c r="F605" s="834" t="s">
        <v>105</v>
      </c>
      <c r="G605" s="834"/>
      <c r="H605" s="834"/>
      <c r="I605" s="834"/>
      <c r="J605" s="834"/>
      <c r="K605" s="834" t="s">
        <v>105</v>
      </c>
      <c r="L605" s="834"/>
      <c r="M605" s="835"/>
    </row>
    <row r="606" spans="1:13" ht="15">
      <c r="A606" s="825" t="s">
        <v>109</v>
      </c>
      <c r="B606" s="826"/>
      <c r="C606" s="826"/>
      <c r="D606" s="826"/>
      <c r="E606" s="826"/>
      <c r="F606" s="868" t="s">
        <v>105</v>
      </c>
      <c r="G606" s="839"/>
      <c r="H606" s="839"/>
      <c r="I606" s="839"/>
      <c r="J606" s="839"/>
      <c r="K606" s="868" t="s">
        <v>108</v>
      </c>
      <c r="L606" s="839"/>
      <c r="M606" s="840"/>
    </row>
    <row r="607" spans="1:13" ht="15">
      <c r="A607" s="829" t="s">
        <v>110</v>
      </c>
      <c r="B607" s="830"/>
      <c r="C607" s="830"/>
      <c r="D607" s="830"/>
      <c r="E607" s="831"/>
      <c r="F607" s="869" t="s">
        <v>105</v>
      </c>
      <c r="G607" s="870"/>
      <c r="H607" s="870"/>
      <c r="I607" s="870"/>
      <c r="J607" s="871"/>
      <c r="K607" s="869" t="s">
        <v>105</v>
      </c>
      <c r="L607" s="870"/>
      <c r="M607" s="872"/>
    </row>
    <row r="608" spans="1:13" ht="15">
      <c r="A608" s="829" t="s">
        <v>111</v>
      </c>
      <c r="B608" s="830"/>
      <c r="C608" s="830"/>
      <c r="D608" s="830"/>
      <c r="E608" s="831"/>
      <c r="F608" s="869" t="s">
        <v>105</v>
      </c>
      <c r="G608" s="870"/>
      <c r="H608" s="870"/>
      <c r="I608" s="870"/>
      <c r="J608" s="871"/>
      <c r="K608" s="869" t="s">
        <v>105</v>
      </c>
      <c r="L608" s="870"/>
      <c r="M608" s="872"/>
    </row>
    <row r="609" spans="1:13" ht="15">
      <c r="A609" s="833" t="s">
        <v>112</v>
      </c>
      <c r="B609" s="834"/>
      <c r="C609" s="834"/>
      <c r="D609" s="834"/>
      <c r="E609" s="834"/>
      <c r="F609" s="834"/>
      <c r="G609" s="834"/>
      <c r="H609" s="834"/>
      <c r="I609" s="834"/>
      <c r="J609" s="834"/>
      <c r="K609" s="834"/>
      <c r="L609" s="834"/>
      <c r="M609" s="835"/>
    </row>
    <row r="610" spans="1:13" ht="15">
      <c r="A610" s="833" t="s">
        <v>102</v>
      </c>
      <c r="B610" s="834"/>
      <c r="C610" s="834"/>
      <c r="D610" s="834"/>
      <c r="E610" s="834"/>
      <c r="F610" s="834" t="s">
        <v>103</v>
      </c>
      <c r="G610" s="834"/>
      <c r="H610" s="834"/>
      <c r="I610" s="834"/>
      <c r="J610" s="834"/>
      <c r="K610" s="834" t="s">
        <v>474</v>
      </c>
      <c r="L610" s="834"/>
      <c r="M610" s="835"/>
    </row>
    <row r="611" spans="1:13" ht="15">
      <c r="A611" s="836" t="s">
        <v>113</v>
      </c>
      <c r="B611" s="837"/>
      <c r="C611" s="837"/>
      <c r="D611" s="837"/>
      <c r="E611" s="837"/>
      <c r="F611" s="837"/>
      <c r="G611" s="827" t="s">
        <v>539</v>
      </c>
      <c r="H611" s="827"/>
      <c r="I611" s="827"/>
      <c r="J611" s="827"/>
      <c r="K611" s="827"/>
      <c r="L611" s="827"/>
      <c r="M611" s="828"/>
    </row>
    <row r="612" spans="1:13" ht="15">
      <c r="A612" s="506" t="s">
        <v>475</v>
      </c>
      <c r="B612" s="819" t="s">
        <v>401</v>
      </c>
      <c r="C612" s="820"/>
      <c r="D612" s="820"/>
      <c r="E612" s="820"/>
      <c r="F612" s="820"/>
      <c r="G612" s="820"/>
      <c r="H612" s="820"/>
      <c r="I612" s="820"/>
      <c r="J612" s="820"/>
      <c r="K612" s="820"/>
      <c r="L612" s="820"/>
      <c r="M612" s="821"/>
    </row>
    <row r="613" spans="1:13" ht="15">
      <c r="A613" s="506" t="s">
        <v>115</v>
      </c>
      <c r="B613" s="819" t="s">
        <v>502</v>
      </c>
      <c r="C613" s="820"/>
      <c r="D613" s="820"/>
      <c r="E613" s="820"/>
      <c r="F613" s="820"/>
      <c r="G613" s="820"/>
      <c r="H613" s="820"/>
      <c r="I613" s="820"/>
      <c r="J613" s="820"/>
      <c r="K613" s="820"/>
      <c r="L613" s="820"/>
      <c r="M613" s="821"/>
    </row>
    <row r="614" spans="1:13">
      <c r="A614" s="833" t="s">
        <v>476</v>
      </c>
      <c r="B614" s="834"/>
      <c r="C614" s="834"/>
      <c r="D614" s="839"/>
      <c r="E614" s="839"/>
      <c r="F614" s="839"/>
      <c r="G614" s="839"/>
      <c r="H614" s="839"/>
      <c r="I614" s="839"/>
      <c r="J614" s="834" t="s">
        <v>477</v>
      </c>
      <c r="K614" s="834"/>
      <c r="L614" s="834"/>
      <c r="M614" s="835"/>
    </row>
    <row r="615" spans="1:13">
      <c r="A615" s="833"/>
      <c r="B615" s="834"/>
      <c r="C615" s="834"/>
      <c r="D615" s="839"/>
      <c r="E615" s="839"/>
      <c r="F615" s="839"/>
      <c r="G615" s="839"/>
      <c r="H615" s="839"/>
      <c r="I615" s="839"/>
      <c r="J615" s="834"/>
      <c r="K615" s="834"/>
      <c r="L615" s="834"/>
      <c r="M615" s="835"/>
    </row>
    <row r="616" spans="1:13">
      <c r="A616" s="833"/>
      <c r="B616" s="834"/>
      <c r="C616" s="834"/>
      <c r="D616" s="839"/>
      <c r="E616" s="839"/>
      <c r="F616" s="839"/>
      <c r="G616" s="839"/>
      <c r="H616" s="839"/>
      <c r="I616" s="839"/>
      <c r="J616" s="834"/>
      <c r="K616" s="834"/>
      <c r="L616" s="834"/>
      <c r="M616" s="835"/>
    </row>
    <row r="617" spans="1:13">
      <c r="A617" s="833"/>
      <c r="B617" s="834"/>
      <c r="C617" s="834"/>
      <c r="D617" s="839"/>
      <c r="E617" s="839"/>
      <c r="F617" s="839"/>
      <c r="G617" s="839"/>
      <c r="H617" s="839"/>
      <c r="I617" s="839"/>
      <c r="J617" s="834"/>
      <c r="K617" s="834"/>
      <c r="L617" s="834"/>
      <c r="M617" s="835"/>
    </row>
    <row r="618" spans="1:13">
      <c r="A618" s="845" t="s">
        <v>116</v>
      </c>
      <c r="B618" s="846"/>
      <c r="C618" s="846"/>
      <c r="D618" s="846"/>
      <c r="E618" s="846"/>
      <c r="F618" s="846"/>
      <c r="G618" s="846"/>
      <c r="H618" s="847" t="s">
        <v>117</v>
      </c>
      <c r="I618" s="848"/>
      <c r="J618" s="848"/>
      <c r="K618" s="848"/>
      <c r="L618" s="848"/>
      <c r="M618" s="849"/>
    </row>
    <row r="619" spans="1:13">
      <c r="A619" s="408" t="s">
        <v>118</v>
      </c>
      <c r="B619" s="846" t="s">
        <v>12</v>
      </c>
      <c r="C619" s="846"/>
      <c r="D619" s="382" t="s">
        <v>118</v>
      </c>
      <c r="E619" s="407"/>
      <c r="F619" s="846" t="s">
        <v>12</v>
      </c>
      <c r="G619" s="846"/>
      <c r="H619" s="384"/>
      <c r="I619" s="384"/>
      <c r="J619" s="385" t="s">
        <v>119</v>
      </c>
      <c r="K619" s="384"/>
      <c r="L619" s="386" t="s">
        <v>12</v>
      </c>
      <c r="M619" s="387"/>
    </row>
    <row r="620" spans="1:13">
      <c r="A620" s="388" t="s">
        <v>120</v>
      </c>
      <c r="B620" s="854" t="s">
        <v>121</v>
      </c>
      <c r="C620" s="854"/>
      <c r="D620" s="854" t="s">
        <v>122</v>
      </c>
      <c r="E620" s="854"/>
      <c r="F620" s="854" t="s">
        <v>123</v>
      </c>
      <c r="G620" s="854"/>
      <c r="H620" s="384"/>
      <c r="I620" s="384"/>
      <c r="J620" s="855">
        <v>3</v>
      </c>
      <c r="K620" s="856"/>
      <c r="L620" s="407" t="s">
        <v>105</v>
      </c>
      <c r="M620" s="387"/>
    </row>
    <row r="621" spans="1:13">
      <c r="A621" s="388" t="s">
        <v>124</v>
      </c>
      <c r="B621" s="854" t="s">
        <v>125</v>
      </c>
      <c r="C621" s="854"/>
      <c r="D621" s="854" t="s">
        <v>126</v>
      </c>
      <c r="E621" s="854"/>
      <c r="F621" s="854" t="s">
        <v>127</v>
      </c>
      <c r="G621" s="854"/>
      <c r="H621" s="384"/>
      <c r="I621" s="384"/>
      <c r="J621" s="855">
        <v>2</v>
      </c>
      <c r="K621" s="856"/>
      <c r="L621" s="407" t="s">
        <v>108</v>
      </c>
      <c r="M621" s="387"/>
    </row>
    <row r="622" spans="1:13">
      <c r="A622" s="388" t="s">
        <v>128</v>
      </c>
      <c r="B622" s="854" t="s">
        <v>129</v>
      </c>
      <c r="C622" s="854"/>
      <c r="D622" s="854" t="s">
        <v>130</v>
      </c>
      <c r="E622" s="854"/>
      <c r="F622" s="854" t="s">
        <v>131</v>
      </c>
      <c r="G622" s="854"/>
      <c r="H622" s="384"/>
      <c r="I622" s="384"/>
      <c r="J622" s="855">
        <v>1</v>
      </c>
      <c r="K622" s="856"/>
      <c r="L622" s="407" t="s">
        <v>132</v>
      </c>
      <c r="M622" s="387"/>
    </row>
    <row r="623" spans="1:13" ht="13.5" thickBot="1">
      <c r="A623" s="389" t="s">
        <v>133</v>
      </c>
      <c r="B623" s="859" t="s">
        <v>134</v>
      </c>
      <c r="C623" s="859"/>
      <c r="D623" s="860" t="s">
        <v>135</v>
      </c>
      <c r="E623" s="860"/>
      <c r="F623" s="860" t="s">
        <v>136</v>
      </c>
      <c r="G623" s="860"/>
      <c r="H623" s="390"/>
      <c r="I623" s="390"/>
      <c r="J623" s="390"/>
      <c r="K623" s="390"/>
      <c r="L623" s="390"/>
      <c r="M623" s="391"/>
    </row>
    <row r="624" spans="1:13" ht="13.5" thickBot="1"/>
    <row r="625" spans="1:13" ht="15.75">
      <c r="A625" s="360"/>
      <c r="B625" s="797" t="s">
        <v>434</v>
      </c>
      <c r="C625" s="797"/>
      <c r="D625" s="797"/>
      <c r="E625" s="797"/>
      <c r="F625" s="797"/>
      <c r="G625" s="797"/>
      <c r="H625" s="797"/>
      <c r="I625" s="809"/>
      <c r="J625" s="796" t="s">
        <v>435</v>
      </c>
      <c r="K625" s="797"/>
      <c r="L625" s="797"/>
      <c r="M625" s="798"/>
    </row>
    <row r="626" spans="1:13" ht="20.25">
      <c r="A626" s="799" t="s">
        <v>436</v>
      </c>
      <c r="B626" s="800"/>
      <c r="C626" s="800"/>
      <c r="D626" s="800"/>
      <c r="E626" s="800"/>
      <c r="F626" s="800"/>
      <c r="G626" s="800"/>
      <c r="H626" s="800"/>
      <c r="I626" s="800"/>
      <c r="J626" s="800"/>
      <c r="K626" s="800"/>
      <c r="L626" s="800"/>
      <c r="M626" s="801"/>
    </row>
    <row r="627" spans="1:13" ht="20.25">
      <c r="A627" s="361"/>
      <c r="B627" s="802" t="s">
        <v>437</v>
      </c>
      <c r="C627" s="802"/>
      <c r="D627" s="802"/>
      <c r="E627" s="803"/>
      <c r="F627" s="362" t="s">
        <v>438</v>
      </c>
      <c r="G627" s="362"/>
      <c r="H627" s="804" t="s">
        <v>439</v>
      </c>
      <c r="I627" s="805"/>
      <c r="J627" s="806"/>
      <c r="K627" s="363" t="s">
        <v>440</v>
      </c>
      <c r="L627" s="413"/>
      <c r="M627" s="365"/>
    </row>
    <row r="628" spans="1:13" ht="15">
      <c r="A628" s="807" t="s">
        <v>441</v>
      </c>
      <c r="B628" s="805"/>
      <c r="C628" s="805"/>
      <c r="D628" s="805"/>
      <c r="E628" s="805"/>
      <c r="F628" s="805"/>
      <c r="G628" s="805"/>
      <c r="H628" s="805"/>
      <c r="I628" s="805"/>
      <c r="J628" s="805"/>
      <c r="K628" s="805"/>
      <c r="L628" s="805"/>
      <c r="M628" s="808"/>
    </row>
    <row r="629" spans="1:13" ht="15">
      <c r="A629" s="829" t="s">
        <v>442</v>
      </c>
      <c r="B629" s="830"/>
      <c r="C629" s="830"/>
      <c r="D629" s="830"/>
      <c r="E629" s="830"/>
      <c r="F629" s="830"/>
      <c r="G629" s="830"/>
      <c r="H629" s="830"/>
      <c r="I629" s="830"/>
      <c r="J629" s="830"/>
      <c r="K629" s="830"/>
      <c r="L629" s="830"/>
      <c r="M629" s="841"/>
    </row>
    <row r="630" spans="1:13" ht="15">
      <c r="A630" s="825" t="s">
        <v>496</v>
      </c>
      <c r="B630" s="826"/>
      <c r="C630" s="819" t="s">
        <v>29</v>
      </c>
      <c r="D630" s="820"/>
      <c r="E630" s="820"/>
      <c r="F630" s="820"/>
      <c r="G630" s="832"/>
      <c r="H630" s="810" t="s">
        <v>443</v>
      </c>
      <c r="I630" s="811"/>
      <c r="J630" s="812"/>
      <c r="K630" s="819">
        <v>14</v>
      </c>
      <c r="L630" s="820"/>
      <c r="M630" s="821"/>
    </row>
    <row r="631" spans="1:13" ht="15">
      <c r="A631" s="825" t="s">
        <v>444</v>
      </c>
      <c r="B631" s="826"/>
      <c r="C631" s="819">
        <v>1</v>
      </c>
      <c r="D631" s="820"/>
      <c r="E631" s="820"/>
      <c r="F631" s="820"/>
      <c r="G631" s="832"/>
      <c r="H631" s="813" t="s">
        <v>445</v>
      </c>
      <c r="I631" s="814"/>
      <c r="J631" s="815"/>
      <c r="K631" s="819">
        <v>1467</v>
      </c>
      <c r="L631" s="820"/>
      <c r="M631" s="821"/>
    </row>
    <row r="632" spans="1:13" ht="15">
      <c r="A632" s="825" t="s">
        <v>446</v>
      </c>
      <c r="B632" s="826"/>
      <c r="C632" s="867">
        <v>42716</v>
      </c>
      <c r="D632" s="820"/>
      <c r="E632" s="820"/>
      <c r="F632" s="820"/>
      <c r="G632" s="832"/>
      <c r="H632" s="813" t="s">
        <v>447</v>
      </c>
      <c r="I632" s="814"/>
      <c r="J632" s="815"/>
      <c r="K632" s="819">
        <v>8617827871</v>
      </c>
      <c r="L632" s="820"/>
      <c r="M632" s="821"/>
    </row>
    <row r="633" spans="1:13" ht="15">
      <c r="A633" s="825" t="s">
        <v>448</v>
      </c>
      <c r="B633" s="826"/>
      <c r="C633" s="819" t="s">
        <v>356</v>
      </c>
      <c r="D633" s="820"/>
      <c r="E633" s="820"/>
      <c r="F633" s="820"/>
      <c r="G633" s="832"/>
      <c r="H633" s="816" t="s">
        <v>88</v>
      </c>
      <c r="I633" s="817"/>
      <c r="J633" s="818"/>
      <c r="K633" s="819" t="s">
        <v>197</v>
      </c>
      <c r="L633" s="820"/>
      <c r="M633" s="821"/>
    </row>
    <row r="634" spans="1:13" ht="15">
      <c r="A634" s="833" t="s">
        <v>449</v>
      </c>
      <c r="B634" s="834"/>
      <c r="C634" s="834"/>
      <c r="D634" s="834"/>
      <c r="E634" s="834"/>
      <c r="F634" s="834"/>
      <c r="G634" s="834"/>
      <c r="H634" s="834"/>
      <c r="I634" s="834"/>
      <c r="J634" s="834"/>
      <c r="K634" s="834"/>
      <c r="L634" s="834"/>
      <c r="M634" s="835"/>
    </row>
    <row r="635" spans="1:13" ht="15">
      <c r="A635" s="853" t="s">
        <v>450</v>
      </c>
      <c r="B635" s="834" t="s">
        <v>451</v>
      </c>
      <c r="C635" s="834"/>
      <c r="D635" s="834"/>
      <c r="E635" s="834"/>
      <c r="F635" s="834"/>
      <c r="G635" s="834"/>
      <c r="H635" s="834" t="s">
        <v>452</v>
      </c>
      <c r="I635" s="834"/>
      <c r="J635" s="834"/>
      <c r="K635" s="834"/>
      <c r="L635" s="834"/>
      <c r="M635" s="835"/>
    </row>
    <row r="636" spans="1:13" ht="30">
      <c r="A636" s="853"/>
      <c r="B636" s="366" t="s">
        <v>453</v>
      </c>
      <c r="C636" s="366" t="s">
        <v>454</v>
      </c>
      <c r="D636" s="366" t="s">
        <v>455</v>
      </c>
      <c r="E636" s="366" t="s">
        <v>456</v>
      </c>
      <c r="F636" s="366">
        <v>100</v>
      </c>
      <c r="G636" s="367" t="s">
        <v>72</v>
      </c>
      <c r="H636" s="366" t="s">
        <v>457</v>
      </c>
      <c r="I636" s="366" t="s">
        <v>454</v>
      </c>
      <c r="J636" s="366" t="s">
        <v>455</v>
      </c>
      <c r="K636" s="366" t="s">
        <v>458</v>
      </c>
      <c r="L636" s="366">
        <v>100</v>
      </c>
      <c r="M636" s="368" t="s">
        <v>72</v>
      </c>
    </row>
    <row r="637" spans="1:13" ht="15">
      <c r="A637" s="412" t="s">
        <v>5</v>
      </c>
      <c r="B637" s="502">
        <v>9</v>
      </c>
      <c r="C637" s="501">
        <v>5</v>
      </c>
      <c r="D637" s="501">
        <v>4</v>
      </c>
      <c r="E637" s="502">
        <v>78</v>
      </c>
      <c r="F637" s="475">
        <v>96</v>
      </c>
      <c r="G637" s="518" t="s">
        <v>121</v>
      </c>
      <c r="H637" s="501">
        <v>8.75</v>
      </c>
      <c r="I637" s="501">
        <v>5</v>
      </c>
      <c r="J637" s="501">
        <v>5</v>
      </c>
      <c r="K637" s="517">
        <v>75</v>
      </c>
      <c r="L637" s="474">
        <f t="shared" ref="L637:L640" si="77">SUM(H637:K637)</f>
        <v>93.75</v>
      </c>
      <c r="M637" s="518" t="str">
        <f t="shared" ref="M637:M640" si="78">IF(L637&gt;=91,"A1",IF(L637&gt;=81,"A2",IF(L637&gt;=71,"B1",IF(L637&gt;=61,"B2",IF(L637&gt;=51,"C1",IF(L637&gt;=41,"C2",IF(L637&gt;=33,"D","E")))))))</f>
        <v>A1</v>
      </c>
    </row>
    <row r="638" spans="1:13" ht="15">
      <c r="A638" s="412" t="s">
        <v>6</v>
      </c>
      <c r="B638" s="502">
        <v>10</v>
      </c>
      <c r="C638" s="501">
        <v>5</v>
      </c>
      <c r="D638" s="501">
        <v>4</v>
      </c>
      <c r="E638" s="501">
        <v>67</v>
      </c>
      <c r="F638" s="475">
        <v>86</v>
      </c>
      <c r="G638" s="518" t="s">
        <v>125</v>
      </c>
      <c r="H638" s="446">
        <v>7.75</v>
      </c>
      <c r="I638" s="501">
        <v>5</v>
      </c>
      <c r="J638" s="501">
        <v>5</v>
      </c>
      <c r="K638" s="501">
        <v>73</v>
      </c>
      <c r="L638" s="447">
        <f t="shared" si="77"/>
        <v>90.75</v>
      </c>
      <c r="M638" s="445" t="str">
        <f t="shared" si="78"/>
        <v>A2</v>
      </c>
    </row>
    <row r="639" spans="1:13" ht="15.75">
      <c r="A639" s="412" t="s">
        <v>459</v>
      </c>
      <c r="B639" s="453">
        <v>9.75</v>
      </c>
      <c r="C639" s="453">
        <v>5</v>
      </c>
      <c r="D639" s="453">
        <v>4</v>
      </c>
      <c r="E639" s="453">
        <v>79</v>
      </c>
      <c r="F639" s="435">
        <f t="shared" ref="F639" si="79">B639+C639+D639+E639</f>
        <v>97.75</v>
      </c>
      <c r="G639" s="432" t="str">
        <f t="shared" ref="G639" si="80">IF(F639&gt;=91,"A1",IF(F639&gt;=81,"A2",IF(F639&gt;=71,"B1",IF(F639&gt;=61,"B2",IF(F639&gt;=51,"C1",IF(F639&gt;=41,"C2",IF(F639&gt;=33,"D","E")))))))</f>
        <v>A1</v>
      </c>
      <c r="H639" s="446">
        <v>9.25</v>
      </c>
      <c r="I639" s="501">
        <v>5</v>
      </c>
      <c r="J639" s="501">
        <v>5</v>
      </c>
      <c r="K639" s="441">
        <v>75</v>
      </c>
      <c r="L639" s="447">
        <f t="shared" si="77"/>
        <v>94.25</v>
      </c>
      <c r="M639" s="445" t="str">
        <f t="shared" si="78"/>
        <v>A1</v>
      </c>
    </row>
    <row r="640" spans="1:13" ht="15.75">
      <c r="A640" s="505" t="s">
        <v>8</v>
      </c>
      <c r="B640" s="432">
        <v>9.75</v>
      </c>
      <c r="C640" s="453">
        <v>5</v>
      </c>
      <c r="D640" s="453">
        <v>4</v>
      </c>
      <c r="E640" s="432">
        <v>67</v>
      </c>
      <c r="F640" s="435">
        <v>85.75</v>
      </c>
      <c r="G640" s="432" t="s">
        <v>125</v>
      </c>
      <c r="H640" s="372">
        <v>9.25</v>
      </c>
      <c r="I640" s="501">
        <v>5</v>
      </c>
      <c r="J640" s="501">
        <v>5</v>
      </c>
      <c r="K640" s="501">
        <v>78</v>
      </c>
      <c r="L640" s="447">
        <f t="shared" si="77"/>
        <v>97.25</v>
      </c>
      <c r="M640" s="447" t="str">
        <f t="shared" si="78"/>
        <v>A1</v>
      </c>
    </row>
    <row r="641" spans="1:13" ht="15.75">
      <c r="A641" s="412" t="s">
        <v>498</v>
      </c>
      <c r="B641" s="410"/>
      <c r="C641" s="410"/>
      <c r="D641" s="410"/>
      <c r="E641" s="373"/>
      <c r="F641" s="513">
        <v>46.5</v>
      </c>
      <c r="G641" s="410"/>
      <c r="H641" s="410"/>
      <c r="I641" s="410"/>
      <c r="J641" s="410"/>
      <c r="K641" s="409"/>
      <c r="L641" s="410">
        <v>46.75</v>
      </c>
      <c r="M641" s="411"/>
    </row>
    <row r="642" spans="1:13" ht="15">
      <c r="A642" s="412" t="s">
        <v>499</v>
      </c>
      <c r="B642" s="410"/>
      <c r="C642" s="410"/>
      <c r="D642" s="410"/>
      <c r="E642" s="374"/>
      <c r="F642" s="409">
        <v>50</v>
      </c>
      <c r="G642" s="410"/>
      <c r="H642" s="410"/>
      <c r="I642" s="410"/>
      <c r="J642" s="410"/>
      <c r="K642" s="374"/>
      <c r="L642" s="409">
        <v>50</v>
      </c>
      <c r="M642" s="411"/>
    </row>
    <row r="643" spans="1:13" ht="15">
      <c r="A643" s="412" t="s">
        <v>462</v>
      </c>
      <c r="B643" s="410">
        <v>50</v>
      </c>
      <c r="C643" s="410"/>
      <c r="D643" s="410"/>
      <c r="E643" s="409"/>
      <c r="F643" s="410">
        <v>50</v>
      </c>
      <c r="G643" s="410"/>
      <c r="H643" s="410"/>
      <c r="I643" s="410"/>
      <c r="J643" s="410"/>
      <c r="K643" s="409"/>
      <c r="L643" s="410">
        <v>50</v>
      </c>
      <c r="M643" s="411"/>
    </row>
    <row r="644" spans="1:13" ht="26.25">
      <c r="A644" s="413" t="s">
        <v>463</v>
      </c>
      <c r="B644" s="413"/>
      <c r="C644" s="415" t="s">
        <v>464</v>
      </c>
      <c r="D644" s="375">
        <f>(F637+F638+F639+F640+F641)</f>
        <v>412</v>
      </c>
      <c r="E644" s="375"/>
      <c r="F644" s="415" t="s">
        <v>465</v>
      </c>
      <c r="G644" s="375">
        <f>(D644/500)*100</f>
        <v>82.399999999999991</v>
      </c>
      <c r="H644" s="375"/>
      <c r="I644" s="376"/>
      <c r="J644" s="851" t="s">
        <v>466</v>
      </c>
      <c r="K644" s="851"/>
      <c r="L644" s="839" t="str">
        <f>IF(G644&gt;=91,"A1",IF(G644&gt;=81,"A2",IF(G644&gt;=71,"B1",IF(G644&gt;=61,"B2",IF(G644&gt;=51,"C1",IF(G644&gt;=41,"C2",IF(G644&gt;=33,"D","E")))))))</f>
        <v>A2</v>
      </c>
      <c r="M644" s="839" t="str">
        <f t="shared" ref="M644:M646" si="81">IF(K644&gt;=91,"A1",IF(K644&gt;=81,"A2",IF(K644&gt;=71,"B1",IF(K644&gt;=61,"B2",IF(K644&gt;=51,"C1",IF(K644&gt;=41,"C2",IF(K644&gt;=33,"D","E")))))))</f>
        <v>E</v>
      </c>
    </row>
    <row r="645" spans="1:13" ht="26.25">
      <c r="A645" s="377" t="s">
        <v>467</v>
      </c>
      <c r="B645" s="413"/>
      <c r="C645" s="415" t="s">
        <v>468</v>
      </c>
      <c r="D645" s="375">
        <f>(L637+L638+L639+L640+L641)</f>
        <v>422.75</v>
      </c>
      <c r="E645" s="375"/>
      <c r="F645" s="415" t="s">
        <v>469</v>
      </c>
      <c r="G645" s="378">
        <f>D645/500*100</f>
        <v>84.55</v>
      </c>
      <c r="H645" s="378"/>
      <c r="I645" s="379"/>
      <c r="J645" s="851" t="s">
        <v>470</v>
      </c>
      <c r="K645" s="851"/>
      <c r="L645" s="839" t="str">
        <f>IF(G645&gt;=91,"A1",IF(G645&gt;=81,"A2",IF(G645&gt;=71,"B1",IF(G645&gt;=61,"B2",IF(G645&gt;=51,"C1",IF(G645&gt;=41,"C2",IF(G645&gt;=33,"D","E")))))))</f>
        <v>A2</v>
      </c>
      <c r="M645" s="839" t="str">
        <f t="shared" si="81"/>
        <v>E</v>
      </c>
    </row>
    <row r="646" spans="1:13" ht="15">
      <c r="A646" s="416" t="s">
        <v>471</v>
      </c>
      <c r="B646" s="416"/>
      <c r="C646" s="416">
        <f>(D644+D645)</f>
        <v>834.75</v>
      </c>
      <c r="D646" s="852"/>
      <c r="E646" s="852"/>
      <c r="F646" s="416" t="s">
        <v>472</v>
      </c>
      <c r="G646" s="416"/>
      <c r="H646" s="416"/>
      <c r="I646" s="512">
        <f>(C646/900)*100</f>
        <v>92.75</v>
      </c>
      <c r="J646" s="416" t="s">
        <v>473</v>
      </c>
      <c r="K646" s="416"/>
      <c r="L646" s="852" t="str">
        <f>IF(I646&gt;=91,"A1",IF(I646&gt;=81,"A2",IF(I646&gt;=71,"B1",IF(I646&gt;=61,"B2",IF(I646&gt;=51,"C1",IF(I646&gt;=41,"C2",IF(I646&gt;=33,"D","E")))))))</f>
        <v>A1</v>
      </c>
      <c r="M646" s="852" t="str">
        <f t="shared" si="81"/>
        <v>E</v>
      </c>
    </row>
    <row r="647" spans="1:13">
      <c r="A647" s="822" t="s">
        <v>100</v>
      </c>
      <c r="B647" s="823"/>
      <c r="C647" s="823"/>
      <c r="D647" s="823"/>
      <c r="E647" s="823"/>
      <c r="F647" s="823"/>
      <c r="G647" s="823"/>
      <c r="H647" s="823"/>
      <c r="I647" s="823"/>
      <c r="J647" s="823"/>
      <c r="K647" s="823"/>
      <c r="L647" s="823"/>
      <c r="M647" s="824"/>
    </row>
    <row r="648" spans="1:13" ht="15">
      <c r="A648" s="833" t="s">
        <v>101</v>
      </c>
      <c r="B648" s="834"/>
      <c r="C648" s="834"/>
      <c r="D648" s="834"/>
      <c r="E648" s="834"/>
      <c r="F648" s="834"/>
      <c r="G648" s="834"/>
      <c r="H648" s="834"/>
      <c r="I648" s="834"/>
      <c r="J648" s="834"/>
      <c r="K648" s="834"/>
      <c r="L648" s="834"/>
      <c r="M648" s="835"/>
    </row>
    <row r="649" spans="1:13" ht="15">
      <c r="A649" s="833" t="s">
        <v>102</v>
      </c>
      <c r="B649" s="834"/>
      <c r="C649" s="834"/>
      <c r="D649" s="834"/>
      <c r="E649" s="834"/>
      <c r="F649" s="834" t="s">
        <v>103</v>
      </c>
      <c r="G649" s="834"/>
      <c r="H649" s="834"/>
      <c r="I649" s="834"/>
      <c r="J649" s="834"/>
      <c r="K649" s="834" t="s">
        <v>474</v>
      </c>
      <c r="L649" s="834"/>
      <c r="M649" s="835"/>
    </row>
    <row r="650" spans="1:13" ht="15">
      <c r="A650" s="836" t="s">
        <v>104</v>
      </c>
      <c r="B650" s="837"/>
      <c r="C650" s="837"/>
      <c r="D650" s="837"/>
      <c r="E650" s="837"/>
      <c r="F650" s="838" t="s">
        <v>105</v>
      </c>
      <c r="G650" s="839"/>
      <c r="H650" s="839"/>
      <c r="I650" s="839"/>
      <c r="J650" s="839"/>
      <c r="K650" s="838" t="s">
        <v>105</v>
      </c>
      <c r="L650" s="839"/>
      <c r="M650" s="840"/>
    </row>
    <row r="651" spans="1:13" ht="15">
      <c r="A651" s="833" t="s">
        <v>106</v>
      </c>
      <c r="B651" s="834"/>
      <c r="C651" s="834"/>
      <c r="D651" s="834"/>
      <c r="E651" s="834"/>
      <c r="F651" s="834"/>
      <c r="G651" s="834"/>
      <c r="H651" s="834"/>
      <c r="I651" s="834"/>
      <c r="J651" s="834"/>
      <c r="K651" s="834"/>
      <c r="L651" s="834"/>
      <c r="M651" s="835"/>
    </row>
    <row r="652" spans="1:13" ht="15">
      <c r="A652" s="833" t="s">
        <v>102</v>
      </c>
      <c r="B652" s="834"/>
      <c r="C652" s="834"/>
      <c r="D652" s="834"/>
      <c r="E652" s="834"/>
      <c r="F652" s="834" t="s">
        <v>103</v>
      </c>
      <c r="G652" s="834"/>
      <c r="H652" s="834"/>
      <c r="I652" s="834"/>
      <c r="J652" s="834"/>
      <c r="K652" s="834" t="s">
        <v>474</v>
      </c>
      <c r="L652" s="834"/>
      <c r="M652" s="835"/>
    </row>
    <row r="653" spans="1:13" ht="15">
      <c r="A653" s="825" t="s">
        <v>107</v>
      </c>
      <c r="B653" s="826"/>
      <c r="C653" s="826"/>
      <c r="D653" s="826"/>
      <c r="E653" s="826"/>
      <c r="F653" s="834" t="s">
        <v>105</v>
      </c>
      <c r="G653" s="834"/>
      <c r="H653" s="834"/>
      <c r="I653" s="834"/>
      <c r="J653" s="834"/>
      <c r="K653" s="834" t="s">
        <v>105</v>
      </c>
      <c r="L653" s="834"/>
      <c r="M653" s="835"/>
    </row>
    <row r="654" spans="1:13" ht="15">
      <c r="A654" s="825" t="s">
        <v>109</v>
      </c>
      <c r="B654" s="826"/>
      <c r="C654" s="826"/>
      <c r="D654" s="826"/>
      <c r="E654" s="826"/>
      <c r="F654" s="868" t="s">
        <v>105</v>
      </c>
      <c r="G654" s="839"/>
      <c r="H654" s="839"/>
      <c r="I654" s="839"/>
      <c r="J654" s="839"/>
      <c r="K654" s="868" t="s">
        <v>108</v>
      </c>
      <c r="L654" s="839"/>
      <c r="M654" s="840"/>
    </row>
    <row r="655" spans="1:13" ht="15">
      <c r="A655" s="829" t="s">
        <v>110</v>
      </c>
      <c r="B655" s="830"/>
      <c r="C655" s="830"/>
      <c r="D655" s="830"/>
      <c r="E655" s="831"/>
      <c r="F655" s="869" t="s">
        <v>105</v>
      </c>
      <c r="G655" s="870"/>
      <c r="H655" s="870"/>
      <c r="I655" s="870"/>
      <c r="J655" s="871"/>
      <c r="K655" s="869" t="s">
        <v>105</v>
      </c>
      <c r="L655" s="870"/>
      <c r="M655" s="872"/>
    </row>
    <row r="656" spans="1:13" ht="15">
      <c r="A656" s="829" t="s">
        <v>111</v>
      </c>
      <c r="B656" s="830"/>
      <c r="C656" s="830"/>
      <c r="D656" s="830"/>
      <c r="E656" s="831"/>
      <c r="F656" s="869" t="s">
        <v>105</v>
      </c>
      <c r="G656" s="870"/>
      <c r="H656" s="870"/>
      <c r="I656" s="870"/>
      <c r="J656" s="871"/>
      <c r="K656" s="869" t="s">
        <v>105</v>
      </c>
      <c r="L656" s="870"/>
      <c r="M656" s="872"/>
    </row>
    <row r="657" spans="1:13" ht="15">
      <c r="A657" s="833" t="s">
        <v>112</v>
      </c>
      <c r="B657" s="834"/>
      <c r="C657" s="834"/>
      <c r="D657" s="834"/>
      <c r="E657" s="834"/>
      <c r="F657" s="834"/>
      <c r="G657" s="834"/>
      <c r="H657" s="834"/>
      <c r="I657" s="834"/>
      <c r="J657" s="834"/>
      <c r="K657" s="834"/>
      <c r="L657" s="834"/>
      <c r="M657" s="835"/>
    </row>
    <row r="658" spans="1:13" ht="15">
      <c r="A658" s="833" t="s">
        <v>102</v>
      </c>
      <c r="B658" s="834"/>
      <c r="C658" s="834"/>
      <c r="D658" s="834"/>
      <c r="E658" s="834"/>
      <c r="F658" s="834" t="s">
        <v>103</v>
      </c>
      <c r="G658" s="834"/>
      <c r="H658" s="834"/>
      <c r="I658" s="834"/>
      <c r="J658" s="834"/>
      <c r="K658" s="834" t="s">
        <v>474</v>
      </c>
      <c r="L658" s="834"/>
      <c r="M658" s="835"/>
    </row>
    <row r="659" spans="1:13" ht="15">
      <c r="A659" s="836" t="s">
        <v>113</v>
      </c>
      <c r="B659" s="837"/>
      <c r="C659" s="837"/>
      <c r="D659" s="837"/>
      <c r="E659" s="837"/>
      <c r="F659" s="837"/>
      <c r="G659" s="827" t="s">
        <v>541</v>
      </c>
      <c r="H659" s="827"/>
      <c r="I659" s="827"/>
      <c r="J659" s="827"/>
      <c r="K659" s="827"/>
      <c r="L659" s="827"/>
      <c r="M659" s="828"/>
    </row>
    <row r="660" spans="1:13" ht="15">
      <c r="A660" s="506" t="s">
        <v>475</v>
      </c>
      <c r="B660" s="819" t="s">
        <v>401</v>
      </c>
      <c r="C660" s="820"/>
      <c r="D660" s="820"/>
      <c r="E660" s="820"/>
      <c r="F660" s="820"/>
      <c r="G660" s="820"/>
      <c r="H660" s="820"/>
      <c r="I660" s="820"/>
      <c r="J660" s="820"/>
      <c r="K660" s="820"/>
      <c r="L660" s="820"/>
      <c r="M660" s="821"/>
    </row>
    <row r="661" spans="1:13" ht="15">
      <c r="A661" s="506" t="s">
        <v>115</v>
      </c>
      <c r="B661" s="819" t="s">
        <v>502</v>
      </c>
      <c r="C661" s="820"/>
      <c r="D661" s="820"/>
      <c r="E661" s="820"/>
      <c r="F661" s="820"/>
      <c r="G661" s="820"/>
      <c r="H661" s="820"/>
      <c r="I661" s="820"/>
      <c r="J661" s="820"/>
      <c r="K661" s="820"/>
      <c r="L661" s="820"/>
      <c r="M661" s="821"/>
    </row>
    <row r="662" spans="1:13">
      <c r="A662" s="833" t="s">
        <v>476</v>
      </c>
      <c r="B662" s="834"/>
      <c r="C662" s="834"/>
      <c r="D662" s="839"/>
      <c r="E662" s="839"/>
      <c r="F662" s="839"/>
      <c r="G662" s="839"/>
      <c r="H662" s="839"/>
      <c r="I662" s="839"/>
      <c r="J662" s="834" t="s">
        <v>477</v>
      </c>
      <c r="K662" s="834"/>
      <c r="L662" s="834"/>
      <c r="M662" s="835"/>
    </row>
    <row r="663" spans="1:13">
      <c r="A663" s="833"/>
      <c r="B663" s="834"/>
      <c r="C663" s="834"/>
      <c r="D663" s="839"/>
      <c r="E663" s="839"/>
      <c r="F663" s="839"/>
      <c r="G663" s="839"/>
      <c r="H663" s="839"/>
      <c r="I663" s="839"/>
      <c r="J663" s="834"/>
      <c r="K663" s="834"/>
      <c r="L663" s="834"/>
      <c r="M663" s="835"/>
    </row>
    <row r="664" spans="1:13">
      <c r="A664" s="833"/>
      <c r="B664" s="834"/>
      <c r="C664" s="834"/>
      <c r="D664" s="839"/>
      <c r="E664" s="839"/>
      <c r="F664" s="839"/>
      <c r="G664" s="839"/>
      <c r="H664" s="839"/>
      <c r="I664" s="839"/>
      <c r="J664" s="834"/>
      <c r="K664" s="834"/>
      <c r="L664" s="834"/>
      <c r="M664" s="835"/>
    </row>
    <row r="665" spans="1:13">
      <c r="A665" s="833"/>
      <c r="B665" s="834"/>
      <c r="C665" s="834"/>
      <c r="D665" s="839"/>
      <c r="E665" s="839"/>
      <c r="F665" s="839"/>
      <c r="G665" s="839"/>
      <c r="H665" s="839"/>
      <c r="I665" s="839"/>
      <c r="J665" s="834"/>
      <c r="K665" s="834"/>
      <c r="L665" s="834"/>
      <c r="M665" s="835"/>
    </row>
    <row r="666" spans="1:13">
      <c r="A666" s="845" t="s">
        <v>116</v>
      </c>
      <c r="B666" s="846"/>
      <c r="C666" s="846"/>
      <c r="D666" s="846"/>
      <c r="E666" s="846"/>
      <c r="F666" s="846"/>
      <c r="G666" s="846"/>
      <c r="H666" s="847" t="s">
        <v>117</v>
      </c>
      <c r="I666" s="848"/>
      <c r="J666" s="848"/>
      <c r="K666" s="848"/>
      <c r="L666" s="848"/>
      <c r="M666" s="849"/>
    </row>
    <row r="667" spans="1:13">
      <c r="A667" s="408" t="s">
        <v>118</v>
      </c>
      <c r="B667" s="846" t="s">
        <v>12</v>
      </c>
      <c r="C667" s="846"/>
      <c r="D667" s="382" t="s">
        <v>118</v>
      </c>
      <c r="E667" s="407"/>
      <c r="F667" s="846" t="s">
        <v>12</v>
      </c>
      <c r="G667" s="846"/>
      <c r="H667" s="384"/>
      <c r="I667" s="384"/>
      <c r="J667" s="385" t="s">
        <v>119</v>
      </c>
      <c r="K667" s="384"/>
      <c r="L667" s="386" t="s">
        <v>12</v>
      </c>
      <c r="M667" s="387"/>
    </row>
    <row r="668" spans="1:13">
      <c r="A668" s="388" t="s">
        <v>120</v>
      </c>
      <c r="B668" s="854" t="s">
        <v>121</v>
      </c>
      <c r="C668" s="854"/>
      <c r="D668" s="854" t="s">
        <v>122</v>
      </c>
      <c r="E668" s="854"/>
      <c r="F668" s="854" t="s">
        <v>123</v>
      </c>
      <c r="G668" s="854"/>
      <c r="H668" s="384"/>
      <c r="I668" s="384"/>
      <c r="J668" s="855">
        <v>3</v>
      </c>
      <c r="K668" s="856"/>
      <c r="L668" s="407" t="s">
        <v>105</v>
      </c>
      <c r="M668" s="387"/>
    </row>
    <row r="669" spans="1:13">
      <c r="A669" s="388" t="s">
        <v>124</v>
      </c>
      <c r="B669" s="854" t="s">
        <v>125</v>
      </c>
      <c r="C669" s="854"/>
      <c r="D669" s="854" t="s">
        <v>126</v>
      </c>
      <c r="E669" s="854"/>
      <c r="F669" s="854" t="s">
        <v>127</v>
      </c>
      <c r="G669" s="854"/>
      <c r="H669" s="384"/>
      <c r="I669" s="384"/>
      <c r="J669" s="855">
        <v>2</v>
      </c>
      <c r="K669" s="856"/>
      <c r="L669" s="407" t="s">
        <v>108</v>
      </c>
      <c r="M669" s="387"/>
    </row>
    <row r="670" spans="1:13">
      <c r="A670" s="388" t="s">
        <v>128</v>
      </c>
      <c r="B670" s="854" t="s">
        <v>129</v>
      </c>
      <c r="C670" s="854"/>
      <c r="D670" s="854" t="s">
        <v>130</v>
      </c>
      <c r="E670" s="854"/>
      <c r="F670" s="854" t="s">
        <v>131</v>
      </c>
      <c r="G670" s="854"/>
      <c r="H670" s="384"/>
      <c r="I670" s="384"/>
      <c r="J670" s="855">
        <v>1</v>
      </c>
      <c r="K670" s="856"/>
      <c r="L670" s="407" t="s">
        <v>132</v>
      </c>
      <c r="M670" s="387"/>
    </row>
    <row r="671" spans="1:13" ht="13.5" thickBot="1">
      <c r="A671" s="389" t="s">
        <v>133</v>
      </c>
      <c r="B671" s="859" t="s">
        <v>134</v>
      </c>
      <c r="C671" s="859"/>
      <c r="D671" s="860" t="s">
        <v>135</v>
      </c>
      <c r="E671" s="860"/>
      <c r="F671" s="860" t="s">
        <v>136</v>
      </c>
      <c r="G671" s="860"/>
      <c r="H671" s="390"/>
      <c r="I671" s="390"/>
      <c r="J671" s="390"/>
      <c r="K671" s="390"/>
      <c r="L671" s="390"/>
      <c r="M671" s="391"/>
    </row>
    <row r="672" spans="1:13" ht="13.5" thickBot="1"/>
    <row r="673" spans="1:13" ht="15.75">
      <c r="A673" s="360"/>
      <c r="B673" s="797" t="s">
        <v>434</v>
      </c>
      <c r="C673" s="797"/>
      <c r="D673" s="797"/>
      <c r="E673" s="797"/>
      <c r="F673" s="797"/>
      <c r="G673" s="797"/>
      <c r="H673" s="797"/>
      <c r="I673" s="809"/>
      <c r="J673" s="796" t="s">
        <v>435</v>
      </c>
      <c r="K673" s="797"/>
      <c r="L673" s="797"/>
      <c r="M673" s="798"/>
    </row>
    <row r="674" spans="1:13" ht="20.25">
      <c r="A674" s="799" t="s">
        <v>436</v>
      </c>
      <c r="B674" s="800"/>
      <c r="C674" s="800"/>
      <c r="D674" s="800"/>
      <c r="E674" s="800"/>
      <c r="F674" s="800"/>
      <c r="G674" s="800"/>
      <c r="H674" s="800"/>
      <c r="I674" s="800"/>
      <c r="J674" s="800"/>
      <c r="K674" s="800"/>
      <c r="L674" s="800"/>
      <c r="M674" s="801"/>
    </row>
    <row r="675" spans="1:13" ht="20.25">
      <c r="A675" s="361"/>
      <c r="B675" s="802" t="s">
        <v>437</v>
      </c>
      <c r="C675" s="802"/>
      <c r="D675" s="802"/>
      <c r="E675" s="803"/>
      <c r="F675" s="362" t="s">
        <v>438</v>
      </c>
      <c r="G675" s="362"/>
      <c r="H675" s="804" t="s">
        <v>439</v>
      </c>
      <c r="I675" s="805"/>
      <c r="J675" s="806"/>
      <c r="K675" s="363" t="s">
        <v>440</v>
      </c>
      <c r="L675" s="413"/>
      <c r="M675" s="365"/>
    </row>
    <row r="676" spans="1:13" ht="15">
      <c r="A676" s="807" t="s">
        <v>441</v>
      </c>
      <c r="B676" s="805"/>
      <c r="C676" s="805"/>
      <c r="D676" s="805"/>
      <c r="E676" s="805"/>
      <c r="F676" s="805"/>
      <c r="G676" s="805"/>
      <c r="H676" s="805"/>
      <c r="I676" s="805"/>
      <c r="J676" s="805"/>
      <c r="K676" s="805"/>
      <c r="L676" s="805"/>
      <c r="M676" s="808"/>
    </row>
    <row r="677" spans="1:13" ht="15">
      <c r="A677" s="829" t="s">
        <v>442</v>
      </c>
      <c r="B677" s="830"/>
      <c r="C677" s="830"/>
      <c r="D677" s="830"/>
      <c r="E677" s="830"/>
      <c r="F677" s="830"/>
      <c r="G677" s="830"/>
      <c r="H677" s="830"/>
      <c r="I677" s="830"/>
      <c r="J677" s="830"/>
      <c r="K677" s="830"/>
      <c r="L677" s="830"/>
      <c r="M677" s="841"/>
    </row>
    <row r="678" spans="1:13" ht="15">
      <c r="A678" s="825" t="s">
        <v>496</v>
      </c>
      <c r="B678" s="826"/>
      <c r="C678" s="819" t="s">
        <v>30</v>
      </c>
      <c r="D678" s="820"/>
      <c r="E678" s="820"/>
      <c r="F678" s="820"/>
      <c r="G678" s="832"/>
      <c r="H678" s="810" t="s">
        <v>443</v>
      </c>
      <c r="I678" s="811"/>
      <c r="J678" s="812"/>
      <c r="K678" s="819">
        <v>15</v>
      </c>
      <c r="L678" s="820"/>
      <c r="M678" s="821"/>
    </row>
    <row r="679" spans="1:13" ht="15">
      <c r="A679" s="825" t="s">
        <v>444</v>
      </c>
      <c r="B679" s="826"/>
      <c r="C679" s="819">
        <v>1</v>
      </c>
      <c r="D679" s="820"/>
      <c r="E679" s="820"/>
      <c r="F679" s="820"/>
      <c r="G679" s="832"/>
      <c r="H679" s="813" t="s">
        <v>445</v>
      </c>
      <c r="I679" s="814"/>
      <c r="J679" s="815"/>
      <c r="K679" s="819">
        <v>1490</v>
      </c>
      <c r="L679" s="820"/>
      <c r="M679" s="821"/>
    </row>
    <row r="680" spans="1:13" ht="15">
      <c r="A680" s="825" t="s">
        <v>446</v>
      </c>
      <c r="B680" s="826"/>
      <c r="C680" s="867" t="s">
        <v>523</v>
      </c>
      <c r="D680" s="820"/>
      <c r="E680" s="820"/>
      <c r="F680" s="820"/>
      <c r="G680" s="832"/>
      <c r="H680" s="813" t="s">
        <v>447</v>
      </c>
      <c r="I680" s="814"/>
      <c r="J680" s="815"/>
      <c r="K680" s="819">
        <v>7006678712</v>
      </c>
      <c r="L680" s="820"/>
      <c r="M680" s="821"/>
    </row>
    <row r="681" spans="1:13" ht="15">
      <c r="A681" s="825" t="s">
        <v>448</v>
      </c>
      <c r="B681" s="826"/>
      <c r="C681" s="819" t="s">
        <v>199</v>
      </c>
      <c r="D681" s="820"/>
      <c r="E681" s="820"/>
      <c r="F681" s="820"/>
      <c r="G681" s="832"/>
      <c r="H681" s="816" t="s">
        <v>88</v>
      </c>
      <c r="I681" s="817"/>
      <c r="J681" s="818"/>
      <c r="K681" s="819" t="s">
        <v>200</v>
      </c>
      <c r="L681" s="820"/>
      <c r="M681" s="821"/>
    </row>
    <row r="682" spans="1:13" ht="15">
      <c r="A682" s="833" t="s">
        <v>449</v>
      </c>
      <c r="B682" s="834"/>
      <c r="C682" s="834"/>
      <c r="D682" s="834"/>
      <c r="E682" s="834"/>
      <c r="F682" s="834"/>
      <c r="G682" s="834"/>
      <c r="H682" s="834"/>
      <c r="I682" s="834"/>
      <c r="J682" s="834"/>
      <c r="K682" s="834"/>
      <c r="L682" s="834"/>
      <c r="M682" s="835"/>
    </row>
    <row r="683" spans="1:13" ht="15">
      <c r="A683" s="853" t="s">
        <v>450</v>
      </c>
      <c r="B683" s="834" t="s">
        <v>451</v>
      </c>
      <c r="C683" s="834"/>
      <c r="D683" s="834"/>
      <c r="E683" s="834"/>
      <c r="F683" s="834"/>
      <c r="G683" s="834"/>
      <c r="H683" s="834" t="s">
        <v>452</v>
      </c>
      <c r="I683" s="834"/>
      <c r="J683" s="834"/>
      <c r="K683" s="834"/>
      <c r="L683" s="834"/>
      <c r="M683" s="835"/>
    </row>
    <row r="684" spans="1:13" ht="30">
      <c r="A684" s="853"/>
      <c r="B684" s="366" t="s">
        <v>453</v>
      </c>
      <c r="C684" s="366" t="s">
        <v>454</v>
      </c>
      <c r="D684" s="366" t="s">
        <v>455</v>
      </c>
      <c r="E684" s="366" t="s">
        <v>456</v>
      </c>
      <c r="F684" s="366">
        <v>100</v>
      </c>
      <c r="G684" s="367" t="s">
        <v>72</v>
      </c>
      <c r="H684" s="366" t="s">
        <v>457</v>
      </c>
      <c r="I684" s="366" t="s">
        <v>454</v>
      </c>
      <c r="J684" s="366" t="s">
        <v>455</v>
      </c>
      <c r="K684" s="366" t="s">
        <v>458</v>
      </c>
      <c r="L684" s="366">
        <v>100</v>
      </c>
      <c r="M684" s="368" t="s">
        <v>72</v>
      </c>
    </row>
    <row r="685" spans="1:13" ht="15">
      <c r="A685" s="412" t="s">
        <v>5</v>
      </c>
      <c r="B685" s="502">
        <v>9.5</v>
      </c>
      <c r="C685" s="501">
        <v>5</v>
      </c>
      <c r="D685" s="501">
        <v>4</v>
      </c>
      <c r="E685" s="502">
        <v>72</v>
      </c>
      <c r="F685" s="475">
        <v>90.5</v>
      </c>
      <c r="G685" s="518" t="s">
        <v>125</v>
      </c>
      <c r="H685" s="501">
        <v>9.25</v>
      </c>
      <c r="I685" s="501">
        <v>4</v>
      </c>
      <c r="J685" s="501">
        <v>5</v>
      </c>
      <c r="K685" s="517">
        <v>78</v>
      </c>
      <c r="L685" s="474">
        <f t="shared" ref="L685:L688" si="82">SUM(H685:K685)</f>
        <v>96.25</v>
      </c>
      <c r="M685" s="518" t="str">
        <f t="shared" ref="M685:M688" si="83">IF(L685&gt;=91,"A1",IF(L685&gt;=81,"A2",IF(L685&gt;=71,"B1",IF(L685&gt;=61,"B2",IF(L685&gt;=51,"C1",IF(L685&gt;=41,"C2",IF(L685&gt;=33,"D","E")))))))</f>
        <v>A1</v>
      </c>
    </row>
    <row r="686" spans="1:13" ht="15">
      <c r="A686" s="412" t="s">
        <v>6</v>
      </c>
      <c r="B686" s="502">
        <v>10</v>
      </c>
      <c r="C686" s="501">
        <v>5</v>
      </c>
      <c r="D686" s="501">
        <v>4</v>
      </c>
      <c r="E686" s="501">
        <v>76</v>
      </c>
      <c r="F686" s="475">
        <v>95</v>
      </c>
      <c r="G686" s="518" t="s">
        <v>121</v>
      </c>
      <c r="H686" s="446">
        <v>8.75</v>
      </c>
      <c r="I686" s="501">
        <v>4</v>
      </c>
      <c r="J686" s="501">
        <v>5</v>
      </c>
      <c r="K686" s="450">
        <v>73</v>
      </c>
      <c r="L686" s="447">
        <f t="shared" si="82"/>
        <v>90.75</v>
      </c>
      <c r="M686" s="445" t="str">
        <f t="shared" si="83"/>
        <v>A2</v>
      </c>
    </row>
    <row r="687" spans="1:13" ht="15.75">
      <c r="A687" s="412" t="s">
        <v>459</v>
      </c>
      <c r="B687" s="453">
        <v>10</v>
      </c>
      <c r="C687" s="453">
        <v>5</v>
      </c>
      <c r="D687" s="453">
        <v>4</v>
      </c>
      <c r="E687" s="453">
        <v>79</v>
      </c>
      <c r="F687" s="435">
        <f t="shared" ref="F687" si="84">B687+C687+D687+E687</f>
        <v>98</v>
      </c>
      <c r="G687" s="432" t="str">
        <f t="shared" ref="G687" si="85">IF(F687&gt;=91,"A1",IF(F687&gt;=81,"A2",IF(F687&gt;=71,"B1",IF(F687&gt;=61,"B2",IF(F687&gt;=51,"C1",IF(F687&gt;=41,"C2",IF(F687&gt;=33,"D","E")))))))</f>
        <v>A1</v>
      </c>
      <c r="H687" s="446">
        <v>9.75</v>
      </c>
      <c r="I687" s="501">
        <v>4</v>
      </c>
      <c r="J687" s="501">
        <v>5</v>
      </c>
      <c r="K687" s="441">
        <v>79</v>
      </c>
      <c r="L687" s="447">
        <f t="shared" si="82"/>
        <v>97.75</v>
      </c>
      <c r="M687" s="445" t="str">
        <f t="shared" si="83"/>
        <v>A1</v>
      </c>
    </row>
    <row r="688" spans="1:13" ht="15.75">
      <c r="A688" s="505" t="s">
        <v>8</v>
      </c>
      <c r="B688" s="432">
        <v>10</v>
      </c>
      <c r="C688" s="453">
        <v>5</v>
      </c>
      <c r="D688" s="453">
        <v>4</v>
      </c>
      <c r="E688" s="432">
        <v>79</v>
      </c>
      <c r="F688" s="435">
        <v>98</v>
      </c>
      <c r="G688" s="432" t="s">
        <v>121</v>
      </c>
      <c r="H688" s="372">
        <v>9.25</v>
      </c>
      <c r="I688" s="501">
        <v>4</v>
      </c>
      <c r="J688" s="501">
        <v>5</v>
      </c>
      <c r="K688" s="450">
        <v>78</v>
      </c>
      <c r="L688" s="447">
        <f t="shared" si="82"/>
        <v>96.25</v>
      </c>
      <c r="M688" s="447" t="str">
        <f t="shared" si="83"/>
        <v>A1</v>
      </c>
    </row>
    <row r="689" spans="1:13" ht="15.75">
      <c r="A689" s="412" t="s">
        <v>498</v>
      </c>
      <c r="B689" s="410"/>
      <c r="C689" s="410"/>
      <c r="D689" s="410"/>
      <c r="E689" s="373"/>
      <c r="F689" s="513">
        <v>45</v>
      </c>
      <c r="G689" s="410"/>
      <c r="H689" s="410"/>
      <c r="I689" s="410"/>
      <c r="J689" s="410"/>
      <c r="K689" s="409"/>
      <c r="L689" s="410">
        <v>48.75</v>
      </c>
      <c r="M689" s="411"/>
    </row>
    <row r="690" spans="1:13" ht="15">
      <c r="A690" s="412" t="s">
        <v>499</v>
      </c>
      <c r="B690" s="410"/>
      <c r="C690" s="410"/>
      <c r="D690" s="410"/>
      <c r="E690" s="374"/>
      <c r="F690" s="409">
        <v>50</v>
      </c>
      <c r="G690" s="410"/>
      <c r="H690" s="410"/>
      <c r="I690" s="410"/>
      <c r="J690" s="410"/>
      <c r="K690" s="374"/>
      <c r="L690" s="409">
        <v>50</v>
      </c>
      <c r="M690" s="411"/>
    </row>
    <row r="691" spans="1:13" ht="15">
      <c r="A691" s="412" t="s">
        <v>462</v>
      </c>
      <c r="B691" s="410">
        <v>50</v>
      </c>
      <c r="C691" s="410"/>
      <c r="D691" s="410"/>
      <c r="E691" s="409"/>
      <c r="F691" s="410">
        <v>50</v>
      </c>
      <c r="G691" s="410"/>
      <c r="H691" s="410"/>
      <c r="I691" s="410"/>
      <c r="J691" s="410"/>
      <c r="K691" s="409"/>
      <c r="L691" s="410">
        <v>50</v>
      </c>
      <c r="M691" s="411"/>
    </row>
    <row r="692" spans="1:13" ht="26.25">
      <c r="A692" s="413" t="s">
        <v>463</v>
      </c>
      <c r="B692" s="413"/>
      <c r="C692" s="415" t="s">
        <v>464</v>
      </c>
      <c r="D692" s="375">
        <f>(F685+F686+F687+F688+F689)</f>
        <v>426.5</v>
      </c>
      <c r="E692" s="375"/>
      <c r="F692" s="415" t="s">
        <v>465</v>
      </c>
      <c r="G692" s="375">
        <f>(D692/500)*100</f>
        <v>85.3</v>
      </c>
      <c r="H692" s="375"/>
      <c r="I692" s="376"/>
      <c r="J692" s="851" t="s">
        <v>466</v>
      </c>
      <c r="K692" s="851"/>
      <c r="L692" s="839" t="str">
        <f>IF(G692&gt;=91,"A1",IF(G692&gt;=81,"A2",IF(G692&gt;=71,"B1",IF(G692&gt;=61,"B2",IF(G692&gt;=51,"C1",IF(G692&gt;=41,"C2",IF(G692&gt;=33,"D","E")))))))</f>
        <v>A2</v>
      </c>
      <c r="M692" s="839" t="str">
        <f t="shared" ref="M692:M694" si="86">IF(K692&gt;=91,"A1",IF(K692&gt;=81,"A2",IF(K692&gt;=71,"B1",IF(K692&gt;=61,"B2",IF(K692&gt;=51,"C1",IF(K692&gt;=41,"C2",IF(K692&gt;=33,"D","E")))))))</f>
        <v>E</v>
      </c>
    </row>
    <row r="693" spans="1:13" ht="26.25">
      <c r="A693" s="377" t="s">
        <v>467</v>
      </c>
      <c r="B693" s="413"/>
      <c r="C693" s="415" t="s">
        <v>468</v>
      </c>
      <c r="D693" s="375">
        <f>(L685+L686+L687+L688+L689)</f>
        <v>429.75</v>
      </c>
      <c r="E693" s="375"/>
      <c r="F693" s="415" t="s">
        <v>469</v>
      </c>
      <c r="G693" s="378">
        <f>D693/500*100</f>
        <v>85.95</v>
      </c>
      <c r="H693" s="378"/>
      <c r="I693" s="379"/>
      <c r="J693" s="851" t="s">
        <v>470</v>
      </c>
      <c r="K693" s="851"/>
      <c r="L693" s="839" t="str">
        <f>IF(G693&gt;=91,"A1",IF(G693&gt;=81,"A2",IF(G693&gt;=71,"B1",IF(G693&gt;=61,"B2",IF(G693&gt;=51,"C1",IF(G693&gt;=41,"C2",IF(G693&gt;=33,"D","E")))))))</f>
        <v>A2</v>
      </c>
      <c r="M693" s="839" t="str">
        <f t="shared" si="86"/>
        <v>E</v>
      </c>
    </row>
    <row r="694" spans="1:13" ht="15">
      <c r="A694" s="416" t="s">
        <v>471</v>
      </c>
      <c r="B694" s="416"/>
      <c r="C694" s="416">
        <f>(D692+D693)</f>
        <v>856.25</v>
      </c>
      <c r="D694" s="852"/>
      <c r="E694" s="852"/>
      <c r="F694" s="416" t="s">
        <v>472</v>
      </c>
      <c r="G694" s="416"/>
      <c r="H694" s="416"/>
      <c r="I694" s="512">
        <f>(C694/900)*100</f>
        <v>95.138888888888886</v>
      </c>
      <c r="J694" s="416" t="s">
        <v>473</v>
      </c>
      <c r="K694" s="416"/>
      <c r="L694" s="852" t="str">
        <f>IF(I694&gt;=91,"A1",IF(I694&gt;=81,"A2",IF(I694&gt;=71,"B1",IF(I694&gt;=61,"B2",IF(I694&gt;=51,"C1",IF(I694&gt;=41,"C2",IF(I694&gt;=33,"D","E")))))))</f>
        <v>A1</v>
      </c>
      <c r="M694" s="852" t="str">
        <f t="shared" si="86"/>
        <v>E</v>
      </c>
    </row>
    <row r="695" spans="1:13">
      <c r="A695" s="822" t="s">
        <v>100</v>
      </c>
      <c r="B695" s="823"/>
      <c r="C695" s="823"/>
      <c r="D695" s="823"/>
      <c r="E695" s="823"/>
      <c r="F695" s="823"/>
      <c r="G695" s="823"/>
      <c r="H695" s="823"/>
      <c r="I695" s="823"/>
      <c r="J695" s="823"/>
      <c r="K695" s="823"/>
      <c r="L695" s="823"/>
      <c r="M695" s="824"/>
    </row>
    <row r="696" spans="1:13" ht="15">
      <c r="A696" s="833" t="s">
        <v>101</v>
      </c>
      <c r="B696" s="834"/>
      <c r="C696" s="834"/>
      <c r="D696" s="834"/>
      <c r="E696" s="834"/>
      <c r="F696" s="834"/>
      <c r="G696" s="834"/>
      <c r="H696" s="834"/>
      <c r="I696" s="834"/>
      <c r="J696" s="834"/>
      <c r="K696" s="834"/>
      <c r="L696" s="834"/>
      <c r="M696" s="835"/>
    </row>
    <row r="697" spans="1:13" ht="15">
      <c r="A697" s="833" t="s">
        <v>102</v>
      </c>
      <c r="B697" s="834"/>
      <c r="C697" s="834"/>
      <c r="D697" s="834"/>
      <c r="E697" s="834"/>
      <c r="F697" s="834" t="s">
        <v>103</v>
      </c>
      <c r="G697" s="834"/>
      <c r="H697" s="834"/>
      <c r="I697" s="834"/>
      <c r="J697" s="834"/>
      <c r="K697" s="834" t="s">
        <v>474</v>
      </c>
      <c r="L697" s="834"/>
      <c r="M697" s="835"/>
    </row>
    <row r="698" spans="1:13" ht="15">
      <c r="A698" s="836" t="s">
        <v>104</v>
      </c>
      <c r="B698" s="837"/>
      <c r="C698" s="837"/>
      <c r="D698" s="837"/>
      <c r="E698" s="837"/>
      <c r="F698" s="838" t="s">
        <v>105</v>
      </c>
      <c r="G698" s="839"/>
      <c r="H698" s="839"/>
      <c r="I698" s="839"/>
      <c r="J698" s="839"/>
      <c r="K698" s="838" t="s">
        <v>105</v>
      </c>
      <c r="L698" s="839"/>
      <c r="M698" s="840"/>
    </row>
    <row r="699" spans="1:13" ht="15">
      <c r="A699" s="833" t="s">
        <v>106</v>
      </c>
      <c r="B699" s="834"/>
      <c r="C699" s="834"/>
      <c r="D699" s="834"/>
      <c r="E699" s="834"/>
      <c r="F699" s="834"/>
      <c r="G699" s="834"/>
      <c r="H699" s="834"/>
      <c r="I699" s="834"/>
      <c r="J699" s="834"/>
      <c r="K699" s="834"/>
      <c r="L699" s="834"/>
      <c r="M699" s="835"/>
    </row>
    <row r="700" spans="1:13" ht="15">
      <c r="A700" s="833" t="s">
        <v>102</v>
      </c>
      <c r="B700" s="834"/>
      <c r="C700" s="834"/>
      <c r="D700" s="834"/>
      <c r="E700" s="834"/>
      <c r="F700" s="834" t="s">
        <v>103</v>
      </c>
      <c r="G700" s="834"/>
      <c r="H700" s="834"/>
      <c r="I700" s="834"/>
      <c r="J700" s="834"/>
      <c r="K700" s="834" t="s">
        <v>474</v>
      </c>
      <c r="L700" s="834"/>
      <c r="M700" s="835"/>
    </row>
    <row r="701" spans="1:13" ht="15">
      <c r="A701" s="825" t="s">
        <v>107</v>
      </c>
      <c r="B701" s="826"/>
      <c r="C701" s="826"/>
      <c r="D701" s="826"/>
      <c r="E701" s="826"/>
      <c r="F701" s="834" t="s">
        <v>105</v>
      </c>
      <c r="G701" s="834"/>
      <c r="H701" s="834"/>
      <c r="I701" s="834"/>
      <c r="J701" s="834"/>
      <c r="K701" s="834" t="s">
        <v>105</v>
      </c>
      <c r="L701" s="834"/>
      <c r="M701" s="835"/>
    </row>
    <row r="702" spans="1:13" ht="15">
      <c r="A702" s="825" t="s">
        <v>109</v>
      </c>
      <c r="B702" s="826"/>
      <c r="C702" s="826"/>
      <c r="D702" s="826"/>
      <c r="E702" s="826"/>
      <c r="F702" s="868" t="s">
        <v>105</v>
      </c>
      <c r="G702" s="839"/>
      <c r="H702" s="839"/>
      <c r="I702" s="839"/>
      <c r="J702" s="839"/>
      <c r="K702" s="868" t="s">
        <v>105</v>
      </c>
      <c r="L702" s="839"/>
      <c r="M702" s="840"/>
    </row>
    <row r="703" spans="1:13" ht="15">
      <c r="A703" s="829" t="s">
        <v>110</v>
      </c>
      <c r="B703" s="830"/>
      <c r="C703" s="830"/>
      <c r="D703" s="830"/>
      <c r="E703" s="831"/>
      <c r="F703" s="869" t="s">
        <v>105</v>
      </c>
      <c r="G703" s="870"/>
      <c r="H703" s="870"/>
      <c r="I703" s="870"/>
      <c r="J703" s="871"/>
      <c r="K703" s="869" t="s">
        <v>105</v>
      </c>
      <c r="L703" s="870"/>
      <c r="M703" s="872"/>
    </row>
    <row r="704" spans="1:13" ht="15">
      <c r="A704" s="829" t="s">
        <v>111</v>
      </c>
      <c r="B704" s="830"/>
      <c r="C704" s="830"/>
      <c r="D704" s="830"/>
      <c r="E704" s="831"/>
      <c r="F704" s="869" t="s">
        <v>105</v>
      </c>
      <c r="G704" s="870"/>
      <c r="H704" s="870"/>
      <c r="I704" s="870"/>
      <c r="J704" s="871"/>
      <c r="K704" s="869" t="s">
        <v>105</v>
      </c>
      <c r="L704" s="870"/>
      <c r="M704" s="872"/>
    </row>
    <row r="705" spans="1:13" ht="15">
      <c r="A705" s="833" t="s">
        <v>112</v>
      </c>
      <c r="B705" s="834"/>
      <c r="C705" s="834"/>
      <c r="D705" s="834"/>
      <c r="E705" s="834"/>
      <c r="F705" s="834"/>
      <c r="G705" s="834"/>
      <c r="H705" s="834"/>
      <c r="I705" s="834"/>
      <c r="J705" s="834"/>
      <c r="K705" s="834"/>
      <c r="L705" s="834"/>
      <c r="M705" s="835"/>
    </row>
    <row r="706" spans="1:13" ht="15">
      <c r="A706" s="833" t="s">
        <v>102</v>
      </c>
      <c r="B706" s="834"/>
      <c r="C706" s="834"/>
      <c r="D706" s="834"/>
      <c r="E706" s="834"/>
      <c r="F706" s="834" t="s">
        <v>103</v>
      </c>
      <c r="G706" s="834"/>
      <c r="H706" s="834"/>
      <c r="I706" s="834"/>
      <c r="J706" s="834"/>
      <c r="K706" s="834" t="s">
        <v>474</v>
      </c>
      <c r="L706" s="834"/>
      <c r="M706" s="835"/>
    </row>
    <row r="707" spans="1:13" ht="15">
      <c r="A707" s="836" t="s">
        <v>113</v>
      </c>
      <c r="B707" s="837"/>
      <c r="C707" s="837"/>
      <c r="D707" s="837"/>
      <c r="E707" s="837"/>
      <c r="F707" s="837"/>
      <c r="G707" s="827" t="s">
        <v>542</v>
      </c>
      <c r="H707" s="827"/>
      <c r="I707" s="827"/>
      <c r="J707" s="827"/>
      <c r="K707" s="827"/>
      <c r="L707" s="827"/>
      <c r="M707" s="828"/>
    </row>
    <row r="708" spans="1:13" ht="15">
      <c r="A708" s="506" t="s">
        <v>475</v>
      </c>
      <c r="B708" s="819" t="s">
        <v>401</v>
      </c>
      <c r="C708" s="820"/>
      <c r="D708" s="820"/>
      <c r="E708" s="820"/>
      <c r="F708" s="820"/>
      <c r="G708" s="820"/>
      <c r="H708" s="820"/>
      <c r="I708" s="820"/>
      <c r="J708" s="820"/>
      <c r="K708" s="820"/>
      <c r="L708" s="820"/>
      <c r="M708" s="821"/>
    </row>
    <row r="709" spans="1:13" ht="15">
      <c r="A709" s="506" t="s">
        <v>115</v>
      </c>
      <c r="B709" s="819" t="s">
        <v>502</v>
      </c>
      <c r="C709" s="820"/>
      <c r="D709" s="820"/>
      <c r="E709" s="820"/>
      <c r="F709" s="820"/>
      <c r="G709" s="820"/>
      <c r="H709" s="820"/>
      <c r="I709" s="820"/>
      <c r="J709" s="820"/>
      <c r="K709" s="820"/>
      <c r="L709" s="820"/>
      <c r="M709" s="821"/>
    </row>
    <row r="710" spans="1:13">
      <c r="A710" s="833" t="s">
        <v>476</v>
      </c>
      <c r="B710" s="834"/>
      <c r="C710" s="834"/>
      <c r="D710" s="839"/>
      <c r="E710" s="839"/>
      <c r="F710" s="839"/>
      <c r="G710" s="839"/>
      <c r="H710" s="839"/>
      <c r="I710" s="839"/>
      <c r="J710" s="834" t="s">
        <v>477</v>
      </c>
      <c r="K710" s="834"/>
      <c r="L710" s="834"/>
      <c r="M710" s="835"/>
    </row>
    <row r="711" spans="1:13">
      <c r="A711" s="833"/>
      <c r="B711" s="834"/>
      <c r="C711" s="834"/>
      <c r="D711" s="839"/>
      <c r="E711" s="839"/>
      <c r="F711" s="839"/>
      <c r="G711" s="839"/>
      <c r="H711" s="839"/>
      <c r="I711" s="839"/>
      <c r="J711" s="834"/>
      <c r="K711" s="834"/>
      <c r="L711" s="834"/>
      <c r="M711" s="835"/>
    </row>
    <row r="712" spans="1:13">
      <c r="A712" s="833"/>
      <c r="B712" s="834"/>
      <c r="C712" s="834"/>
      <c r="D712" s="839"/>
      <c r="E712" s="839"/>
      <c r="F712" s="839"/>
      <c r="G712" s="839"/>
      <c r="H712" s="839"/>
      <c r="I712" s="839"/>
      <c r="J712" s="834"/>
      <c r="K712" s="834"/>
      <c r="L712" s="834"/>
      <c r="M712" s="835"/>
    </row>
    <row r="713" spans="1:13">
      <c r="A713" s="833"/>
      <c r="B713" s="834"/>
      <c r="C713" s="834"/>
      <c r="D713" s="839"/>
      <c r="E713" s="839"/>
      <c r="F713" s="839"/>
      <c r="G713" s="839"/>
      <c r="H713" s="839"/>
      <c r="I713" s="839"/>
      <c r="J713" s="834"/>
      <c r="K713" s="834"/>
      <c r="L713" s="834"/>
      <c r="M713" s="835"/>
    </row>
    <row r="714" spans="1:13">
      <c r="A714" s="845" t="s">
        <v>116</v>
      </c>
      <c r="B714" s="846"/>
      <c r="C714" s="846"/>
      <c r="D714" s="846"/>
      <c r="E714" s="846"/>
      <c r="F714" s="846"/>
      <c r="G714" s="846"/>
      <c r="H714" s="847" t="s">
        <v>117</v>
      </c>
      <c r="I714" s="848"/>
      <c r="J714" s="848"/>
      <c r="K714" s="848"/>
      <c r="L714" s="848"/>
      <c r="M714" s="849"/>
    </row>
    <row r="715" spans="1:13">
      <c r="A715" s="408" t="s">
        <v>118</v>
      </c>
      <c r="B715" s="846" t="s">
        <v>12</v>
      </c>
      <c r="C715" s="846"/>
      <c r="D715" s="382" t="s">
        <v>118</v>
      </c>
      <c r="E715" s="407"/>
      <c r="F715" s="846" t="s">
        <v>12</v>
      </c>
      <c r="G715" s="846"/>
      <c r="H715" s="384"/>
      <c r="I715" s="384"/>
      <c r="J715" s="385" t="s">
        <v>119</v>
      </c>
      <c r="K715" s="384"/>
      <c r="L715" s="386" t="s">
        <v>12</v>
      </c>
      <c r="M715" s="387"/>
    </row>
    <row r="716" spans="1:13">
      <c r="A716" s="388" t="s">
        <v>120</v>
      </c>
      <c r="B716" s="854" t="s">
        <v>121</v>
      </c>
      <c r="C716" s="854"/>
      <c r="D716" s="854" t="s">
        <v>122</v>
      </c>
      <c r="E716" s="854"/>
      <c r="F716" s="854" t="s">
        <v>123</v>
      </c>
      <c r="G716" s="854"/>
      <c r="H716" s="384"/>
      <c r="I716" s="384"/>
      <c r="J716" s="855">
        <v>3</v>
      </c>
      <c r="K716" s="856"/>
      <c r="L716" s="407" t="s">
        <v>105</v>
      </c>
      <c r="M716" s="387"/>
    </row>
    <row r="717" spans="1:13">
      <c r="A717" s="388" t="s">
        <v>124</v>
      </c>
      <c r="B717" s="854" t="s">
        <v>125</v>
      </c>
      <c r="C717" s="854"/>
      <c r="D717" s="854" t="s">
        <v>126</v>
      </c>
      <c r="E717" s="854"/>
      <c r="F717" s="854" t="s">
        <v>127</v>
      </c>
      <c r="G717" s="854"/>
      <c r="H717" s="384"/>
      <c r="I717" s="384"/>
      <c r="J717" s="855">
        <v>2</v>
      </c>
      <c r="K717" s="856"/>
      <c r="L717" s="407" t="s">
        <v>108</v>
      </c>
      <c r="M717" s="387"/>
    </row>
    <row r="718" spans="1:13">
      <c r="A718" s="388" t="s">
        <v>128</v>
      </c>
      <c r="B718" s="854" t="s">
        <v>129</v>
      </c>
      <c r="C718" s="854"/>
      <c r="D718" s="854" t="s">
        <v>130</v>
      </c>
      <c r="E718" s="854"/>
      <c r="F718" s="854" t="s">
        <v>131</v>
      </c>
      <c r="G718" s="854"/>
      <c r="H718" s="384"/>
      <c r="I718" s="384"/>
      <c r="J718" s="855">
        <v>1</v>
      </c>
      <c r="K718" s="856"/>
      <c r="L718" s="407" t="s">
        <v>132</v>
      </c>
      <c r="M718" s="387"/>
    </row>
    <row r="719" spans="1:13" ht="13.5" thickBot="1">
      <c r="A719" s="389" t="s">
        <v>133</v>
      </c>
      <c r="B719" s="859" t="s">
        <v>134</v>
      </c>
      <c r="C719" s="859"/>
      <c r="D719" s="860" t="s">
        <v>135</v>
      </c>
      <c r="E719" s="860"/>
      <c r="F719" s="860" t="s">
        <v>136</v>
      </c>
      <c r="G719" s="860"/>
      <c r="H719" s="390"/>
      <c r="I719" s="390"/>
      <c r="J719" s="390"/>
      <c r="K719" s="390"/>
      <c r="L719" s="390"/>
      <c r="M719" s="391"/>
    </row>
    <row r="721" spans="1:14" ht="13.5" thickBot="1"/>
    <row r="722" spans="1:14" ht="15.75">
      <c r="A722" s="360"/>
      <c r="B722" s="797" t="s">
        <v>434</v>
      </c>
      <c r="C722" s="797"/>
      <c r="D722" s="797"/>
      <c r="E722" s="797"/>
      <c r="F722" s="797"/>
      <c r="G722" s="797"/>
      <c r="H722" s="797"/>
      <c r="I722" s="809"/>
      <c r="J722" s="796" t="s">
        <v>435</v>
      </c>
      <c r="K722" s="797"/>
      <c r="L722" s="797"/>
      <c r="M722" s="798"/>
    </row>
    <row r="723" spans="1:14" ht="20.25">
      <c r="A723" s="799" t="s">
        <v>436</v>
      </c>
      <c r="B723" s="800"/>
      <c r="C723" s="800"/>
      <c r="D723" s="800"/>
      <c r="E723" s="800"/>
      <c r="F723" s="800"/>
      <c r="G723" s="800"/>
      <c r="H723" s="800"/>
      <c r="I723" s="800"/>
      <c r="J723" s="800"/>
      <c r="K723" s="800"/>
      <c r="L723" s="800"/>
      <c r="M723" s="801"/>
    </row>
    <row r="724" spans="1:14" ht="20.25">
      <c r="A724" s="361"/>
      <c r="B724" s="802" t="s">
        <v>437</v>
      </c>
      <c r="C724" s="802"/>
      <c r="D724" s="802"/>
      <c r="E724" s="803"/>
      <c r="F724" s="362" t="s">
        <v>438</v>
      </c>
      <c r="G724" s="362"/>
      <c r="H724" s="804" t="s">
        <v>439</v>
      </c>
      <c r="I724" s="805"/>
      <c r="J724" s="806"/>
      <c r="K724" s="363" t="s">
        <v>440</v>
      </c>
      <c r="L724" s="413"/>
      <c r="M724" s="365"/>
    </row>
    <row r="725" spans="1:14" ht="15">
      <c r="A725" s="807" t="s">
        <v>441</v>
      </c>
      <c r="B725" s="805"/>
      <c r="C725" s="805"/>
      <c r="D725" s="805"/>
      <c r="E725" s="805"/>
      <c r="F725" s="805"/>
      <c r="G725" s="805"/>
      <c r="H725" s="805"/>
      <c r="I725" s="805"/>
      <c r="J725" s="805"/>
      <c r="K725" s="805"/>
      <c r="L725" s="805"/>
      <c r="M725" s="808"/>
    </row>
    <row r="726" spans="1:14" ht="15">
      <c r="A726" s="829" t="s">
        <v>442</v>
      </c>
      <c r="B726" s="830"/>
      <c r="C726" s="830"/>
      <c r="D726" s="830"/>
      <c r="E726" s="830"/>
      <c r="F726" s="830"/>
      <c r="G726" s="830"/>
      <c r="H726" s="830"/>
      <c r="I726" s="830"/>
      <c r="J726" s="830"/>
      <c r="K726" s="830"/>
      <c r="L726" s="830"/>
      <c r="M726" s="841"/>
    </row>
    <row r="727" spans="1:14" ht="15">
      <c r="A727" s="825" t="s">
        <v>496</v>
      </c>
      <c r="B727" s="826"/>
      <c r="C727" s="819" t="s">
        <v>31</v>
      </c>
      <c r="D727" s="820"/>
      <c r="E727" s="820"/>
      <c r="F727" s="820"/>
      <c r="G727" s="832"/>
      <c r="H727" s="810" t="s">
        <v>443</v>
      </c>
      <c r="I727" s="811"/>
      <c r="J727" s="812"/>
      <c r="K727" s="819">
        <v>16</v>
      </c>
      <c r="L727" s="820"/>
      <c r="M727" s="821"/>
    </row>
    <row r="728" spans="1:14" ht="15">
      <c r="A728" s="825" t="s">
        <v>444</v>
      </c>
      <c r="B728" s="826"/>
      <c r="C728" s="819">
        <v>1</v>
      </c>
      <c r="D728" s="820"/>
      <c r="E728" s="820"/>
      <c r="F728" s="820"/>
      <c r="G728" s="832"/>
      <c r="H728" s="813" t="s">
        <v>445</v>
      </c>
      <c r="I728" s="814"/>
      <c r="J728" s="815"/>
      <c r="K728" s="819">
        <v>1504</v>
      </c>
      <c r="L728" s="820"/>
      <c r="M728" s="821"/>
    </row>
    <row r="729" spans="1:14" ht="15">
      <c r="A729" s="825" t="s">
        <v>446</v>
      </c>
      <c r="B729" s="826"/>
      <c r="C729" s="867">
        <v>42983</v>
      </c>
      <c r="D729" s="820"/>
      <c r="E729" s="820"/>
      <c r="F729" s="820"/>
      <c r="G729" s="832"/>
      <c r="H729" s="813" t="s">
        <v>447</v>
      </c>
      <c r="I729" s="814"/>
      <c r="J729" s="815"/>
      <c r="K729" s="819">
        <v>9906034468</v>
      </c>
      <c r="L729" s="820"/>
      <c r="M729" s="821"/>
    </row>
    <row r="730" spans="1:14" ht="15">
      <c r="A730" s="825" t="s">
        <v>448</v>
      </c>
      <c r="B730" s="826"/>
      <c r="C730" s="819" t="s">
        <v>202</v>
      </c>
      <c r="D730" s="820"/>
      <c r="E730" s="820"/>
      <c r="F730" s="820"/>
      <c r="G730" s="832"/>
      <c r="H730" s="877" t="s">
        <v>88</v>
      </c>
      <c r="I730" s="878"/>
      <c r="J730" s="879"/>
      <c r="K730" s="819" t="s">
        <v>203</v>
      </c>
      <c r="L730" s="820"/>
      <c r="M730" s="821"/>
    </row>
    <row r="731" spans="1:14" ht="15">
      <c r="A731" s="833" t="s">
        <v>449</v>
      </c>
      <c r="B731" s="834"/>
      <c r="C731" s="834"/>
      <c r="D731" s="834"/>
      <c r="E731" s="834"/>
      <c r="F731" s="834"/>
      <c r="G731" s="834"/>
      <c r="H731" s="834"/>
      <c r="I731" s="834"/>
      <c r="J731" s="834"/>
      <c r="K731" s="834"/>
      <c r="L731" s="834"/>
      <c r="M731" s="835"/>
    </row>
    <row r="732" spans="1:14" ht="15">
      <c r="A732" s="853" t="s">
        <v>450</v>
      </c>
      <c r="B732" s="834" t="s">
        <v>451</v>
      </c>
      <c r="C732" s="834"/>
      <c r="D732" s="834"/>
      <c r="E732" s="834"/>
      <c r="F732" s="834"/>
      <c r="G732" s="834"/>
      <c r="H732" s="834" t="s">
        <v>452</v>
      </c>
      <c r="I732" s="834"/>
      <c r="J732" s="834"/>
      <c r="K732" s="834"/>
      <c r="L732" s="834"/>
      <c r="M732" s="835"/>
    </row>
    <row r="733" spans="1:14" ht="30">
      <c r="A733" s="853"/>
      <c r="B733" s="366" t="s">
        <v>453</v>
      </c>
      <c r="C733" s="366" t="s">
        <v>454</v>
      </c>
      <c r="D733" s="366" t="s">
        <v>455</v>
      </c>
      <c r="E733" s="366" t="s">
        <v>456</v>
      </c>
      <c r="F733" s="366">
        <v>100</v>
      </c>
      <c r="G733" s="367" t="s">
        <v>72</v>
      </c>
      <c r="H733" s="366" t="s">
        <v>457</v>
      </c>
      <c r="I733" s="366" t="s">
        <v>454</v>
      </c>
      <c r="J733" s="366" t="s">
        <v>455</v>
      </c>
      <c r="K733" s="366" t="s">
        <v>458</v>
      </c>
      <c r="L733" s="366">
        <v>100</v>
      </c>
      <c r="M733" s="368" t="s">
        <v>72</v>
      </c>
    </row>
    <row r="734" spans="1:14" ht="15">
      <c r="A734" s="412" t="s">
        <v>5</v>
      </c>
      <c r="B734" s="502">
        <v>10</v>
      </c>
      <c r="C734" s="501">
        <v>5</v>
      </c>
      <c r="D734" s="501">
        <v>5</v>
      </c>
      <c r="E734" s="502">
        <v>80</v>
      </c>
      <c r="F734" s="443">
        <v>100</v>
      </c>
      <c r="G734" s="518" t="s">
        <v>121</v>
      </c>
      <c r="H734" s="501">
        <v>9.75</v>
      </c>
      <c r="I734" s="501">
        <v>5</v>
      </c>
      <c r="J734" s="501">
        <v>5</v>
      </c>
      <c r="K734" s="517">
        <v>76</v>
      </c>
      <c r="L734" s="474">
        <f t="shared" ref="L734:L737" si="87">SUM(H734:K734)</f>
        <v>95.75</v>
      </c>
      <c r="M734" s="518" t="str">
        <f t="shared" ref="M734:M737" si="88">IF(L734&gt;=91,"A1",IF(L734&gt;=81,"A2",IF(L734&gt;=71,"B1",IF(L734&gt;=61,"B2",IF(L734&gt;=51,"C1",IF(L734&gt;=41,"C2",IF(L734&gt;=33,"D","E")))))))</f>
        <v>A1</v>
      </c>
    </row>
    <row r="735" spans="1:14" ht="15.75">
      <c r="A735" s="412" t="s">
        <v>6</v>
      </c>
      <c r="B735" s="502">
        <v>10</v>
      </c>
      <c r="C735" s="501">
        <v>5</v>
      </c>
      <c r="D735" s="501">
        <v>5</v>
      </c>
      <c r="E735" s="501">
        <v>79</v>
      </c>
      <c r="F735" s="443">
        <v>99</v>
      </c>
      <c r="G735" s="518" t="s">
        <v>121</v>
      </c>
      <c r="H735" s="446">
        <v>8.5</v>
      </c>
      <c r="I735" s="501">
        <v>5</v>
      </c>
      <c r="J735" s="501">
        <v>5</v>
      </c>
      <c r="K735" s="450">
        <v>77</v>
      </c>
      <c r="L735" s="447">
        <f t="shared" si="87"/>
        <v>95.5</v>
      </c>
      <c r="M735" s="445" t="str">
        <f t="shared" si="88"/>
        <v>A1</v>
      </c>
      <c r="N735" s="441">
        <v>16</v>
      </c>
    </row>
    <row r="736" spans="1:14" ht="15.75">
      <c r="A736" s="412" t="s">
        <v>459</v>
      </c>
      <c r="B736" s="453">
        <v>10</v>
      </c>
      <c r="C736" s="453">
        <v>5</v>
      </c>
      <c r="D736" s="453">
        <v>5</v>
      </c>
      <c r="E736" s="453">
        <v>77</v>
      </c>
      <c r="F736" s="435">
        <f t="shared" ref="F736" si="89">B736+C736+D736+E736</f>
        <v>97</v>
      </c>
      <c r="G736" s="432" t="str">
        <f t="shared" ref="G736" si="90">IF(F736&gt;=91,"A1",IF(F736&gt;=81,"A2",IF(F736&gt;=71,"B1",IF(F736&gt;=61,"B2",IF(F736&gt;=51,"C1",IF(F736&gt;=41,"C2",IF(F736&gt;=33,"D","E")))))))</f>
        <v>A1</v>
      </c>
      <c r="H736" s="446">
        <v>9.75</v>
      </c>
      <c r="I736" s="501">
        <v>5</v>
      </c>
      <c r="J736" s="501">
        <v>5</v>
      </c>
      <c r="K736" s="441">
        <v>71</v>
      </c>
      <c r="L736" s="447">
        <f t="shared" si="87"/>
        <v>90.75</v>
      </c>
      <c r="M736" s="445" t="str">
        <f t="shared" si="88"/>
        <v>A2</v>
      </c>
    </row>
    <row r="737" spans="1:13" ht="15.75">
      <c r="A737" s="505" t="s">
        <v>8</v>
      </c>
      <c r="B737" s="432">
        <v>10</v>
      </c>
      <c r="C737" s="453">
        <v>5</v>
      </c>
      <c r="D737" s="453">
        <v>5</v>
      </c>
      <c r="E737" s="432">
        <v>77</v>
      </c>
      <c r="F737" s="435">
        <v>97</v>
      </c>
      <c r="G737" s="432" t="s">
        <v>121</v>
      </c>
      <c r="H737" s="372">
        <v>10</v>
      </c>
      <c r="I737" s="501">
        <v>5</v>
      </c>
      <c r="J737" s="501">
        <v>5</v>
      </c>
      <c r="K737" s="450">
        <v>77</v>
      </c>
      <c r="L737" s="447">
        <f t="shared" si="87"/>
        <v>97</v>
      </c>
      <c r="M737" s="447" t="str">
        <f t="shared" si="88"/>
        <v>A1</v>
      </c>
    </row>
    <row r="738" spans="1:13" ht="15.75">
      <c r="A738" s="412" t="s">
        <v>498</v>
      </c>
      <c r="B738" s="410"/>
      <c r="C738" s="410"/>
      <c r="D738" s="410"/>
      <c r="E738" s="373"/>
      <c r="F738" s="513">
        <v>48</v>
      </c>
      <c r="G738" s="410"/>
      <c r="H738" s="410"/>
      <c r="I738" s="410"/>
      <c r="J738" s="410"/>
      <c r="K738" s="409"/>
      <c r="L738" s="410">
        <v>48.5</v>
      </c>
      <c r="M738" s="411"/>
    </row>
    <row r="739" spans="1:13" ht="15">
      <c r="A739" s="412" t="s">
        <v>499</v>
      </c>
      <c r="B739" s="410"/>
      <c r="C739" s="410"/>
      <c r="D739" s="410"/>
      <c r="E739" s="374"/>
      <c r="F739" s="409">
        <v>50</v>
      </c>
      <c r="G739" s="410"/>
      <c r="H739" s="410"/>
      <c r="I739" s="410"/>
      <c r="J739" s="410"/>
      <c r="K739" s="374"/>
      <c r="L739" s="409">
        <v>50</v>
      </c>
      <c r="M739" s="411"/>
    </row>
    <row r="740" spans="1:13" ht="15">
      <c r="A740" s="412" t="s">
        <v>462</v>
      </c>
      <c r="B740" s="410">
        <v>50</v>
      </c>
      <c r="C740" s="410"/>
      <c r="D740" s="410"/>
      <c r="E740" s="409"/>
      <c r="F740" s="410">
        <v>50</v>
      </c>
      <c r="G740" s="410"/>
      <c r="H740" s="410"/>
      <c r="I740" s="410"/>
      <c r="J740" s="410"/>
      <c r="K740" s="409"/>
      <c r="L740" s="410">
        <v>50</v>
      </c>
      <c r="M740" s="411"/>
    </row>
    <row r="741" spans="1:13" ht="26.25">
      <c r="A741" s="413" t="s">
        <v>463</v>
      </c>
      <c r="B741" s="413"/>
      <c r="C741" s="415" t="s">
        <v>464</v>
      </c>
      <c r="D741" s="375">
        <f>(F734+F735+F736+F737+F738)</f>
        <v>441</v>
      </c>
      <c r="E741" s="375"/>
      <c r="F741" s="415" t="s">
        <v>465</v>
      </c>
      <c r="G741" s="375">
        <f>(D741/500)*100</f>
        <v>88.2</v>
      </c>
      <c r="H741" s="375"/>
      <c r="I741" s="376"/>
      <c r="J741" s="851" t="s">
        <v>466</v>
      </c>
      <c r="K741" s="851"/>
      <c r="L741" s="839" t="str">
        <f>IF(G741&gt;=91,"A1",IF(G741&gt;=81,"A2",IF(G741&gt;=71,"B1",IF(G741&gt;=61,"B2",IF(G741&gt;=51,"C1",IF(G741&gt;=41,"C2",IF(G741&gt;=33,"D","E")))))))</f>
        <v>A2</v>
      </c>
      <c r="M741" s="839" t="str">
        <f t="shared" ref="M741:M743" si="91">IF(K741&gt;=91,"A1",IF(K741&gt;=81,"A2",IF(K741&gt;=71,"B1",IF(K741&gt;=61,"B2",IF(K741&gt;=51,"C1",IF(K741&gt;=41,"C2",IF(K741&gt;=33,"D","E")))))))</f>
        <v>E</v>
      </c>
    </row>
    <row r="742" spans="1:13" ht="26.25">
      <c r="A742" s="377" t="s">
        <v>467</v>
      </c>
      <c r="B742" s="413"/>
      <c r="C742" s="415" t="s">
        <v>468</v>
      </c>
      <c r="D742" s="375">
        <f>(L734+L735+L736+L737+L738)</f>
        <v>427.5</v>
      </c>
      <c r="E742" s="375"/>
      <c r="F742" s="415" t="s">
        <v>469</v>
      </c>
      <c r="G742" s="378">
        <f>D742/500*100</f>
        <v>85.5</v>
      </c>
      <c r="H742" s="378"/>
      <c r="I742" s="379"/>
      <c r="J742" s="851" t="s">
        <v>470</v>
      </c>
      <c r="K742" s="851"/>
      <c r="L742" s="839" t="str">
        <f>IF(G742&gt;=91,"A1",IF(G742&gt;=81,"A2",IF(G742&gt;=71,"B1",IF(G742&gt;=61,"B2",IF(G742&gt;=51,"C1",IF(G742&gt;=41,"C2",IF(G742&gt;=33,"D","E")))))))</f>
        <v>A2</v>
      </c>
      <c r="M742" s="839" t="str">
        <f t="shared" si="91"/>
        <v>E</v>
      </c>
    </row>
    <row r="743" spans="1:13" ht="15">
      <c r="A743" s="416" t="s">
        <v>471</v>
      </c>
      <c r="B743" s="416"/>
      <c r="C743" s="416">
        <f>(D741+D742)</f>
        <v>868.5</v>
      </c>
      <c r="D743" s="852"/>
      <c r="E743" s="852"/>
      <c r="F743" s="416" t="s">
        <v>472</v>
      </c>
      <c r="G743" s="416"/>
      <c r="H743" s="416"/>
      <c r="I743" s="512">
        <f>(C743/900)*100</f>
        <v>96.5</v>
      </c>
      <c r="J743" s="416" t="s">
        <v>473</v>
      </c>
      <c r="K743" s="416"/>
      <c r="L743" s="852" t="str">
        <f>IF(I743&gt;=91,"A1",IF(I743&gt;=81,"A2",IF(I743&gt;=71,"B1",IF(I743&gt;=61,"B2",IF(I743&gt;=51,"C1",IF(I743&gt;=41,"C2",IF(I743&gt;=33,"D","E")))))))</f>
        <v>A1</v>
      </c>
      <c r="M743" s="852" t="str">
        <f t="shared" si="91"/>
        <v>E</v>
      </c>
    </row>
    <row r="744" spans="1:13">
      <c r="A744" s="822" t="s">
        <v>100</v>
      </c>
      <c r="B744" s="823"/>
      <c r="C744" s="823"/>
      <c r="D744" s="823"/>
      <c r="E744" s="823"/>
      <c r="F744" s="823"/>
      <c r="G744" s="823"/>
      <c r="H744" s="823"/>
      <c r="I744" s="823"/>
      <c r="J744" s="823"/>
      <c r="K744" s="823"/>
      <c r="L744" s="823"/>
      <c r="M744" s="824"/>
    </row>
    <row r="745" spans="1:13" ht="15">
      <c r="A745" s="833" t="s">
        <v>101</v>
      </c>
      <c r="B745" s="834"/>
      <c r="C745" s="834"/>
      <c r="D745" s="834"/>
      <c r="E745" s="834"/>
      <c r="F745" s="834"/>
      <c r="G745" s="834"/>
      <c r="H745" s="834"/>
      <c r="I745" s="834"/>
      <c r="J745" s="834"/>
      <c r="K745" s="834"/>
      <c r="L745" s="834"/>
      <c r="M745" s="835"/>
    </row>
    <row r="746" spans="1:13" ht="15">
      <c r="A746" s="833" t="s">
        <v>102</v>
      </c>
      <c r="B746" s="834"/>
      <c r="C746" s="834"/>
      <c r="D746" s="834"/>
      <c r="E746" s="834"/>
      <c r="F746" s="834" t="s">
        <v>103</v>
      </c>
      <c r="G746" s="834"/>
      <c r="H746" s="834"/>
      <c r="I746" s="834"/>
      <c r="J746" s="834"/>
      <c r="K746" s="834" t="s">
        <v>474</v>
      </c>
      <c r="L746" s="834"/>
      <c r="M746" s="835"/>
    </row>
    <row r="747" spans="1:13" ht="15">
      <c r="A747" s="836" t="s">
        <v>104</v>
      </c>
      <c r="B747" s="837"/>
      <c r="C747" s="837"/>
      <c r="D747" s="837"/>
      <c r="E747" s="837"/>
      <c r="F747" s="838" t="s">
        <v>105</v>
      </c>
      <c r="G747" s="839"/>
      <c r="H747" s="839"/>
      <c r="I747" s="839"/>
      <c r="J747" s="839"/>
      <c r="K747" s="838" t="s">
        <v>105</v>
      </c>
      <c r="L747" s="839"/>
      <c r="M747" s="840"/>
    </row>
    <row r="748" spans="1:13" ht="15">
      <c r="A748" s="833" t="s">
        <v>106</v>
      </c>
      <c r="B748" s="834"/>
      <c r="C748" s="834"/>
      <c r="D748" s="834"/>
      <c r="E748" s="834"/>
      <c r="F748" s="834"/>
      <c r="G748" s="834"/>
      <c r="H748" s="834"/>
      <c r="I748" s="834"/>
      <c r="J748" s="834"/>
      <c r="K748" s="834"/>
      <c r="L748" s="834"/>
      <c r="M748" s="835"/>
    </row>
    <row r="749" spans="1:13" ht="15">
      <c r="A749" s="833" t="s">
        <v>102</v>
      </c>
      <c r="B749" s="834"/>
      <c r="C749" s="834"/>
      <c r="D749" s="834"/>
      <c r="E749" s="834"/>
      <c r="F749" s="834" t="s">
        <v>103</v>
      </c>
      <c r="G749" s="834"/>
      <c r="H749" s="834"/>
      <c r="I749" s="834"/>
      <c r="J749" s="834"/>
      <c r="K749" s="834" t="s">
        <v>474</v>
      </c>
      <c r="L749" s="834"/>
      <c r="M749" s="835"/>
    </row>
    <row r="750" spans="1:13" ht="15">
      <c r="A750" s="825" t="s">
        <v>107</v>
      </c>
      <c r="B750" s="826"/>
      <c r="C750" s="826"/>
      <c r="D750" s="826"/>
      <c r="E750" s="826"/>
      <c r="F750" s="834" t="s">
        <v>105</v>
      </c>
      <c r="G750" s="834"/>
      <c r="H750" s="834"/>
      <c r="I750" s="834"/>
      <c r="J750" s="834"/>
      <c r="K750" s="834" t="s">
        <v>108</v>
      </c>
      <c r="L750" s="834"/>
      <c r="M750" s="835"/>
    </row>
    <row r="751" spans="1:13" ht="15">
      <c r="A751" s="825" t="s">
        <v>109</v>
      </c>
      <c r="B751" s="826"/>
      <c r="C751" s="826"/>
      <c r="D751" s="826"/>
      <c r="E751" s="826"/>
      <c r="F751" s="868" t="s">
        <v>105</v>
      </c>
      <c r="G751" s="839"/>
      <c r="H751" s="839"/>
      <c r="I751" s="839"/>
      <c r="J751" s="839"/>
      <c r="K751" s="868" t="s">
        <v>108</v>
      </c>
      <c r="L751" s="839"/>
      <c r="M751" s="840"/>
    </row>
    <row r="752" spans="1:13" ht="15">
      <c r="A752" s="829" t="s">
        <v>110</v>
      </c>
      <c r="B752" s="830"/>
      <c r="C752" s="830"/>
      <c r="D752" s="830"/>
      <c r="E752" s="831"/>
      <c r="F752" s="869" t="s">
        <v>105</v>
      </c>
      <c r="G752" s="870"/>
      <c r="H752" s="870"/>
      <c r="I752" s="870"/>
      <c r="J752" s="871"/>
      <c r="K752" s="869" t="s">
        <v>105</v>
      </c>
      <c r="L752" s="870"/>
      <c r="M752" s="872"/>
    </row>
    <row r="753" spans="1:13" ht="15">
      <c r="A753" s="829" t="s">
        <v>111</v>
      </c>
      <c r="B753" s="830"/>
      <c r="C753" s="830"/>
      <c r="D753" s="830"/>
      <c r="E753" s="831"/>
      <c r="F753" s="869" t="s">
        <v>105</v>
      </c>
      <c r="G753" s="870"/>
      <c r="H753" s="870"/>
      <c r="I753" s="870"/>
      <c r="J753" s="871"/>
      <c r="K753" s="869" t="s">
        <v>105</v>
      </c>
      <c r="L753" s="870"/>
      <c r="M753" s="872"/>
    </row>
    <row r="754" spans="1:13" ht="15">
      <c r="A754" s="833" t="s">
        <v>112</v>
      </c>
      <c r="B754" s="834"/>
      <c r="C754" s="834"/>
      <c r="D754" s="834"/>
      <c r="E754" s="834"/>
      <c r="F754" s="834"/>
      <c r="G754" s="834"/>
      <c r="H754" s="834"/>
      <c r="I754" s="834"/>
      <c r="J754" s="834"/>
      <c r="K754" s="834"/>
      <c r="L754" s="834"/>
      <c r="M754" s="835"/>
    </row>
    <row r="755" spans="1:13" ht="15">
      <c r="A755" s="833" t="s">
        <v>102</v>
      </c>
      <c r="B755" s="834"/>
      <c r="C755" s="834"/>
      <c r="D755" s="834"/>
      <c r="E755" s="834"/>
      <c r="F755" s="834" t="s">
        <v>103</v>
      </c>
      <c r="G755" s="834"/>
      <c r="H755" s="834"/>
      <c r="I755" s="834"/>
      <c r="J755" s="834"/>
      <c r="K755" s="834" t="s">
        <v>474</v>
      </c>
      <c r="L755" s="834"/>
      <c r="M755" s="835"/>
    </row>
    <row r="756" spans="1:13" ht="15">
      <c r="A756" s="836" t="s">
        <v>113</v>
      </c>
      <c r="B756" s="837"/>
      <c r="C756" s="837"/>
      <c r="D756" s="837"/>
      <c r="E756" s="837"/>
      <c r="F756" s="837"/>
      <c r="G756" s="827" t="s">
        <v>543</v>
      </c>
      <c r="H756" s="827"/>
      <c r="I756" s="827"/>
      <c r="J756" s="827"/>
      <c r="K756" s="827"/>
      <c r="L756" s="827"/>
      <c r="M756" s="828"/>
    </row>
    <row r="757" spans="1:13" ht="15">
      <c r="A757" s="506" t="s">
        <v>475</v>
      </c>
      <c r="B757" s="819" t="s">
        <v>401</v>
      </c>
      <c r="C757" s="820"/>
      <c r="D757" s="820"/>
      <c r="E757" s="820"/>
      <c r="F757" s="820"/>
      <c r="G757" s="820"/>
      <c r="H757" s="820"/>
      <c r="I757" s="820"/>
      <c r="J757" s="820"/>
      <c r="K757" s="820"/>
      <c r="L757" s="820"/>
      <c r="M757" s="821"/>
    </row>
    <row r="758" spans="1:13" ht="15">
      <c r="A758" s="506" t="s">
        <v>115</v>
      </c>
      <c r="B758" s="819" t="s">
        <v>502</v>
      </c>
      <c r="C758" s="820"/>
      <c r="D758" s="820"/>
      <c r="E758" s="820"/>
      <c r="F758" s="820"/>
      <c r="G758" s="820"/>
      <c r="H758" s="820"/>
      <c r="I758" s="820"/>
      <c r="J758" s="820"/>
      <c r="K758" s="820"/>
      <c r="L758" s="820"/>
      <c r="M758" s="821"/>
    </row>
    <row r="759" spans="1:13">
      <c r="A759" s="833" t="s">
        <v>476</v>
      </c>
      <c r="B759" s="834"/>
      <c r="C759" s="834"/>
      <c r="D759" s="839"/>
      <c r="E759" s="839"/>
      <c r="F759" s="839"/>
      <c r="G759" s="839"/>
      <c r="H759" s="839"/>
      <c r="I759" s="839"/>
      <c r="J759" s="834" t="s">
        <v>477</v>
      </c>
      <c r="K759" s="834"/>
      <c r="L759" s="834"/>
      <c r="M759" s="835"/>
    </row>
    <row r="760" spans="1:13">
      <c r="A760" s="833"/>
      <c r="B760" s="834"/>
      <c r="C760" s="834"/>
      <c r="D760" s="839"/>
      <c r="E760" s="839"/>
      <c r="F760" s="839"/>
      <c r="G760" s="839"/>
      <c r="H760" s="839"/>
      <c r="I760" s="839"/>
      <c r="J760" s="834"/>
      <c r="K760" s="834"/>
      <c r="L760" s="834"/>
      <c r="M760" s="835"/>
    </row>
    <row r="761" spans="1:13">
      <c r="A761" s="833"/>
      <c r="B761" s="834"/>
      <c r="C761" s="834"/>
      <c r="D761" s="839"/>
      <c r="E761" s="839"/>
      <c r="F761" s="839"/>
      <c r="G761" s="839"/>
      <c r="H761" s="839"/>
      <c r="I761" s="839"/>
      <c r="J761" s="834"/>
      <c r="K761" s="834"/>
      <c r="L761" s="834"/>
      <c r="M761" s="835"/>
    </row>
    <row r="762" spans="1:13">
      <c r="A762" s="833"/>
      <c r="B762" s="834"/>
      <c r="C762" s="834"/>
      <c r="D762" s="839"/>
      <c r="E762" s="839"/>
      <c r="F762" s="839"/>
      <c r="G762" s="839"/>
      <c r="H762" s="839"/>
      <c r="I762" s="839"/>
      <c r="J762" s="834"/>
      <c r="K762" s="834"/>
      <c r="L762" s="834"/>
      <c r="M762" s="835"/>
    </row>
    <row r="763" spans="1:13">
      <c r="A763" s="845" t="s">
        <v>116</v>
      </c>
      <c r="B763" s="846"/>
      <c r="C763" s="846"/>
      <c r="D763" s="846"/>
      <c r="E763" s="846"/>
      <c r="F763" s="846"/>
      <c r="G763" s="846"/>
      <c r="H763" s="847" t="s">
        <v>117</v>
      </c>
      <c r="I763" s="848"/>
      <c r="J763" s="848"/>
      <c r="K763" s="848"/>
      <c r="L763" s="848"/>
      <c r="M763" s="849"/>
    </row>
    <row r="764" spans="1:13">
      <c r="A764" s="408" t="s">
        <v>118</v>
      </c>
      <c r="B764" s="846" t="s">
        <v>12</v>
      </c>
      <c r="C764" s="846"/>
      <c r="D764" s="382" t="s">
        <v>118</v>
      </c>
      <c r="E764" s="407"/>
      <c r="F764" s="846" t="s">
        <v>12</v>
      </c>
      <c r="G764" s="846"/>
      <c r="H764" s="384"/>
      <c r="I764" s="384"/>
      <c r="J764" s="385" t="s">
        <v>119</v>
      </c>
      <c r="K764" s="384"/>
      <c r="L764" s="386" t="s">
        <v>12</v>
      </c>
      <c r="M764" s="387"/>
    </row>
    <row r="765" spans="1:13">
      <c r="A765" s="388" t="s">
        <v>120</v>
      </c>
      <c r="B765" s="854" t="s">
        <v>121</v>
      </c>
      <c r="C765" s="854"/>
      <c r="D765" s="854" t="s">
        <v>122</v>
      </c>
      <c r="E765" s="854"/>
      <c r="F765" s="854" t="s">
        <v>123</v>
      </c>
      <c r="G765" s="854"/>
      <c r="H765" s="384"/>
      <c r="I765" s="384"/>
      <c r="J765" s="855">
        <v>3</v>
      </c>
      <c r="K765" s="856"/>
      <c r="L765" s="407" t="s">
        <v>105</v>
      </c>
      <c r="M765" s="387"/>
    </row>
    <row r="766" spans="1:13">
      <c r="A766" s="388" t="s">
        <v>124</v>
      </c>
      <c r="B766" s="854" t="s">
        <v>125</v>
      </c>
      <c r="C766" s="854"/>
      <c r="D766" s="854" t="s">
        <v>126</v>
      </c>
      <c r="E766" s="854"/>
      <c r="F766" s="854" t="s">
        <v>127</v>
      </c>
      <c r="G766" s="854"/>
      <c r="H766" s="384"/>
      <c r="I766" s="384"/>
      <c r="J766" s="855">
        <v>2</v>
      </c>
      <c r="K766" s="856"/>
      <c r="L766" s="407" t="s">
        <v>108</v>
      </c>
      <c r="M766" s="387"/>
    </row>
    <row r="767" spans="1:13">
      <c r="A767" s="388" t="s">
        <v>128</v>
      </c>
      <c r="B767" s="854" t="s">
        <v>129</v>
      </c>
      <c r="C767" s="854"/>
      <c r="D767" s="854" t="s">
        <v>130</v>
      </c>
      <c r="E767" s="854"/>
      <c r="F767" s="854" t="s">
        <v>131</v>
      </c>
      <c r="G767" s="854"/>
      <c r="H767" s="384"/>
      <c r="I767" s="384"/>
      <c r="J767" s="855">
        <v>1</v>
      </c>
      <c r="K767" s="856"/>
      <c r="L767" s="407" t="s">
        <v>132</v>
      </c>
      <c r="M767" s="387"/>
    </row>
    <row r="768" spans="1:13" ht="13.5" thickBot="1">
      <c r="A768" s="389" t="s">
        <v>133</v>
      </c>
      <c r="B768" s="859" t="s">
        <v>134</v>
      </c>
      <c r="C768" s="859"/>
      <c r="D768" s="860" t="s">
        <v>135</v>
      </c>
      <c r="E768" s="860"/>
      <c r="F768" s="860" t="s">
        <v>136</v>
      </c>
      <c r="G768" s="860"/>
      <c r="H768" s="390"/>
      <c r="I768" s="390"/>
      <c r="J768" s="390"/>
      <c r="K768" s="390"/>
      <c r="L768" s="390"/>
      <c r="M768" s="391"/>
    </row>
    <row r="769" spans="1:13" ht="13.5" thickBot="1"/>
    <row r="770" spans="1:13" ht="15.75">
      <c r="A770" s="360"/>
      <c r="B770" s="797" t="s">
        <v>434</v>
      </c>
      <c r="C770" s="797"/>
      <c r="D770" s="797"/>
      <c r="E770" s="797"/>
      <c r="F770" s="797"/>
      <c r="G770" s="797"/>
      <c r="H770" s="797"/>
      <c r="I770" s="809"/>
      <c r="J770" s="796" t="s">
        <v>435</v>
      </c>
      <c r="K770" s="797"/>
      <c r="L770" s="797"/>
      <c r="M770" s="798"/>
    </row>
    <row r="771" spans="1:13" ht="20.25">
      <c r="A771" s="799" t="s">
        <v>436</v>
      </c>
      <c r="B771" s="800"/>
      <c r="C771" s="800"/>
      <c r="D771" s="800"/>
      <c r="E771" s="800"/>
      <c r="F771" s="800"/>
      <c r="G771" s="800"/>
      <c r="H771" s="800"/>
      <c r="I771" s="800"/>
      <c r="J771" s="800"/>
      <c r="K771" s="800"/>
      <c r="L771" s="800"/>
      <c r="M771" s="801"/>
    </row>
    <row r="772" spans="1:13" ht="20.25">
      <c r="A772" s="361"/>
      <c r="B772" s="802" t="s">
        <v>437</v>
      </c>
      <c r="C772" s="802"/>
      <c r="D772" s="802"/>
      <c r="E772" s="803"/>
      <c r="F772" s="362" t="s">
        <v>438</v>
      </c>
      <c r="G772" s="362"/>
      <c r="H772" s="804" t="s">
        <v>439</v>
      </c>
      <c r="I772" s="805"/>
      <c r="J772" s="806"/>
      <c r="K772" s="363" t="s">
        <v>440</v>
      </c>
      <c r="L772" s="413"/>
      <c r="M772" s="365"/>
    </row>
    <row r="773" spans="1:13" ht="15">
      <c r="A773" s="807" t="s">
        <v>441</v>
      </c>
      <c r="B773" s="805"/>
      <c r="C773" s="805"/>
      <c r="D773" s="805"/>
      <c r="E773" s="805"/>
      <c r="F773" s="805"/>
      <c r="G773" s="805"/>
      <c r="H773" s="805"/>
      <c r="I773" s="805"/>
      <c r="J773" s="805"/>
      <c r="K773" s="805"/>
      <c r="L773" s="805"/>
      <c r="M773" s="808"/>
    </row>
    <row r="774" spans="1:13" ht="15">
      <c r="A774" s="829" t="s">
        <v>442</v>
      </c>
      <c r="B774" s="830"/>
      <c r="C774" s="830"/>
      <c r="D774" s="830"/>
      <c r="E774" s="830"/>
      <c r="F774" s="830"/>
      <c r="G774" s="830"/>
      <c r="H774" s="830"/>
      <c r="I774" s="830"/>
      <c r="J774" s="830"/>
      <c r="K774" s="830"/>
      <c r="L774" s="830"/>
      <c r="M774" s="841"/>
    </row>
    <row r="775" spans="1:13" ht="15">
      <c r="A775" s="825" t="s">
        <v>496</v>
      </c>
      <c r="B775" s="826"/>
      <c r="C775" s="819" t="s">
        <v>32</v>
      </c>
      <c r="D775" s="820"/>
      <c r="E775" s="820"/>
      <c r="F775" s="820"/>
      <c r="G775" s="832"/>
      <c r="H775" s="810" t="s">
        <v>443</v>
      </c>
      <c r="I775" s="811"/>
      <c r="J775" s="812"/>
      <c r="K775" s="819">
        <v>17</v>
      </c>
      <c r="L775" s="820"/>
      <c r="M775" s="821"/>
    </row>
    <row r="776" spans="1:13" ht="15">
      <c r="A776" s="825" t="s">
        <v>444</v>
      </c>
      <c r="B776" s="826"/>
      <c r="C776" s="819">
        <v>1</v>
      </c>
      <c r="D776" s="820"/>
      <c r="E776" s="820"/>
      <c r="F776" s="820"/>
      <c r="G776" s="832"/>
      <c r="H776" s="813" t="s">
        <v>445</v>
      </c>
      <c r="I776" s="814"/>
      <c r="J776" s="815"/>
      <c r="K776" s="819">
        <v>1525</v>
      </c>
      <c r="L776" s="820"/>
      <c r="M776" s="821"/>
    </row>
    <row r="777" spans="1:13" ht="15">
      <c r="A777" s="825" t="s">
        <v>446</v>
      </c>
      <c r="B777" s="826"/>
      <c r="C777" s="867">
        <v>42798</v>
      </c>
      <c r="D777" s="820"/>
      <c r="E777" s="820"/>
      <c r="F777" s="820"/>
      <c r="G777" s="832"/>
      <c r="H777" s="813" t="s">
        <v>447</v>
      </c>
      <c r="I777" s="814"/>
      <c r="J777" s="815"/>
      <c r="K777" s="819">
        <v>7006054150</v>
      </c>
      <c r="L777" s="820"/>
      <c r="M777" s="821"/>
    </row>
    <row r="778" spans="1:13" ht="15">
      <c r="A778" s="825" t="s">
        <v>448</v>
      </c>
      <c r="B778" s="826"/>
      <c r="C778" s="819" t="s">
        <v>205</v>
      </c>
      <c r="D778" s="820"/>
      <c r="E778" s="820"/>
      <c r="F778" s="820"/>
      <c r="G778" s="832"/>
      <c r="H778" s="816" t="s">
        <v>88</v>
      </c>
      <c r="I778" s="817"/>
      <c r="J778" s="818"/>
      <c r="K778" s="819" t="s">
        <v>206</v>
      </c>
      <c r="L778" s="820"/>
      <c r="M778" s="821"/>
    </row>
    <row r="779" spans="1:13" ht="15">
      <c r="A779" s="833" t="s">
        <v>449</v>
      </c>
      <c r="B779" s="834"/>
      <c r="C779" s="834"/>
      <c r="D779" s="834"/>
      <c r="E779" s="834"/>
      <c r="F779" s="834"/>
      <c r="G779" s="834"/>
      <c r="H779" s="834"/>
      <c r="I779" s="834"/>
      <c r="J779" s="834"/>
      <c r="K779" s="834"/>
      <c r="L779" s="834"/>
      <c r="M779" s="835"/>
    </row>
    <row r="780" spans="1:13" ht="15">
      <c r="A780" s="853" t="s">
        <v>450</v>
      </c>
      <c r="B780" s="834" t="s">
        <v>451</v>
      </c>
      <c r="C780" s="834"/>
      <c r="D780" s="834"/>
      <c r="E780" s="834"/>
      <c r="F780" s="834"/>
      <c r="G780" s="834"/>
      <c r="H780" s="834" t="s">
        <v>452</v>
      </c>
      <c r="I780" s="834"/>
      <c r="J780" s="834"/>
      <c r="K780" s="834"/>
      <c r="L780" s="834"/>
      <c r="M780" s="835"/>
    </row>
    <row r="781" spans="1:13" ht="30">
      <c r="A781" s="853"/>
      <c r="B781" s="366" t="s">
        <v>453</v>
      </c>
      <c r="C781" s="366" t="s">
        <v>454</v>
      </c>
      <c r="D781" s="366" t="s">
        <v>455</v>
      </c>
      <c r="E781" s="366" t="s">
        <v>456</v>
      </c>
      <c r="F781" s="366">
        <v>100</v>
      </c>
      <c r="G781" s="367" t="s">
        <v>72</v>
      </c>
      <c r="H781" s="366" t="s">
        <v>457</v>
      </c>
      <c r="I781" s="366" t="s">
        <v>454</v>
      </c>
      <c r="J781" s="366" t="s">
        <v>455</v>
      </c>
      <c r="K781" s="366" t="s">
        <v>458</v>
      </c>
      <c r="L781" s="366">
        <v>100</v>
      </c>
      <c r="M781" s="368" t="s">
        <v>72</v>
      </c>
    </row>
    <row r="782" spans="1:13" ht="15">
      <c r="A782" s="412" t="s">
        <v>5</v>
      </c>
      <c r="B782" s="502">
        <v>8.75</v>
      </c>
      <c r="C782" s="501">
        <v>5</v>
      </c>
      <c r="D782" s="501">
        <v>5</v>
      </c>
      <c r="E782" s="502">
        <v>77</v>
      </c>
      <c r="F782" s="475">
        <v>95.75</v>
      </c>
      <c r="G782" s="518" t="s">
        <v>121</v>
      </c>
      <c r="H782" s="393">
        <v>9.75</v>
      </c>
      <c r="I782" s="501">
        <v>5</v>
      </c>
      <c r="J782" s="501">
        <v>5</v>
      </c>
      <c r="K782" s="517">
        <v>76</v>
      </c>
      <c r="L782" s="474">
        <f t="shared" ref="L782:L785" si="92">SUM(H782:K782)</f>
        <v>95.75</v>
      </c>
      <c r="M782" s="518" t="str">
        <f t="shared" ref="M782:M785" si="93">IF(L782&gt;=91,"A1",IF(L782&gt;=81,"A2",IF(L782&gt;=71,"B1",IF(L782&gt;=61,"B2",IF(L782&gt;=51,"C1",IF(L782&gt;=41,"C2",IF(L782&gt;=33,"D","E")))))))</f>
        <v>A1</v>
      </c>
    </row>
    <row r="783" spans="1:13" ht="15">
      <c r="A783" s="412" t="s">
        <v>6</v>
      </c>
      <c r="B783" s="502">
        <v>10</v>
      </c>
      <c r="C783" s="501">
        <v>5</v>
      </c>
      <c r="D783" s="501">
        <v>5</v>
      </c>
      <c r="E783" s="501">
        <v>70</v>
      </c>
      <c r="F783" s="475">
        <v>90</v>
      </c>
      <c r="G783" s="518" t="s">
        <v>125</v>
      </c>
      <c r="H783" s="446">
        <v>8</v>
      </c>
      <c r="I783" s="501">
        <v>5</v>
      </c>
      <c r="J783" s="501">
        <v>5</v>
      </c>
      <c r="K783" s="450">
        <v>71</v>
      </c>
      <c r="L783" s="447">
        <f t="shared" si="92"/>
        <v>89</v>
      </c>
      <c r="M783" s="445" t="str">
        <f t="shared" si="93"/>
        <v>A2</v>
      </c>
    </row>
    <row r="784" spans="1:13" ht="15.75">
      <c r="A784" s="412" t="s">
        <v>459</v>
      </c>
      <c r="B784" s="453">
        <v>9.75</v>
      </c>
      <c r="C784" s="453">
        <v>5</v>
      </c>
      <c r="D784" s="453">
        <v>5</v>
      </c>
      <c r="E784" s="453">
        <v>78</v>
      </c>
      <c r="F784" s="435">
        <f t="shared" ref="F784" si="94">B784+C784+D784+E784</f>
        <v>97.75</v>
      </c>
      <c r="G784" s="432" t="str">
        <f t="shared" ref="G784" si="95">IF(F784&gt;=91,"A1",IF(F784&gt;=81,"A2",IF(F784&gt;=71,"B1",IF(F784&gt;=61,"B2",IF(F784&gt;=51,"C1",IF(F784&gt;=41,"C2",IF(F784&gt;=33,"D","E")))))))</f>
        <v>A1</v>
      </c>
      <c r="H784" s="446">
        <v>9.75</v>
      </c>
      <c r="I784" s="501">
        <v>5</v>
      </c>
      <c r="J784" s="501">
        <v>5</v>
      </c>
      <c r="K784" s="441">
        <v>77</v>
      </c>
      <c r="L784" s="447">
        <f t="shared" si="92"/>
        <v>96.75</v>
      </c>
      <c r="M784" s="445" t="str">
        <f t="shared" si="93"/>
        <v>A1</v>
      </c>
    </row>
    <row r="785" spans="1:13" ht="15.75">
      <c r="A785" s="505" t="s">
        <v>8</v>
      </c>
      <c r="B785" s="432">
        <v>10</v>
      </c>
      <c r="C785" s="453">
        <v>5</v>
      </c>
      <c r="D785" s="453">
        <v>5</v>
      </c>
      <c r="E785" s="432">
        <v>79</v>
      </c>
      <c r="F785" s="435">
        <v>99</v>
      </c>
      <c r="G785" s="432" t="s">
        <v>121</v>
      </c>
      <c r="H785" s="372">
        <v>10</v>
      </c>
      <c r="I785" s="501">
        <v>5</v>
      </c>
      <c r="J785" s="501">
        <v>5</v>
      </c>
      <c r="K785" s="450">
        <v>78</v>
      </c>
      <c r="L785" s="447">
        <f t="shared" si="92"/>
        <v>98</v>
      </c>
      <c r="M785" s="447" t="str">
        <f t="shared" si="93"/>
        <v>A1</v>
      </c>
    </row>
    <row r="786" spans="1:13" ht="15.75">
      <c r="A786" s="412" t="s">
        <v>498</v>
      </c>
      <c r="B786" s="410"/>
      <c r="C786" s="410"/>
      <c r="D786" s="410"/>
      <c r="E786" s="373"/>
      <c r="F786" s="513">
        <v>44</v>
      </c>
      <c r="G786" s="410"/>
      <c r="H786" s="410"/>
      <c r="I786" s="410"/>
      <c r="J786" s="410"/>
      <c r="K786" s="409"/>
      <c r="L786" s="410">
        <v>49.5</v>
      </c>
      <c r="M786" s="411"/>
    </row>
    <row r="787" spans="1:13" ht="15">
      <c r="A787" s="412" t="s">
        <v>499</v>
      </c>
      <c r="B787" s="410"/>
      <c r="C787" s="410"/>
      <c r="D787" s="410"/>
      <c r="E787" s="374"/>
      <c r="F787" s="409">
        <v>50</v>
      </c>
      <c r="G787" s="410"/>
      <c r="H787" s="410"/>
      <c r="I787" s="410"/>
      <c r="J787" s="410"/>
      <c r="K787" s="374"/>
      <c r="L787" s="409">
        <v>50</v>
      </c>
      <c r="M787" s="411"/>
    </row>
    <row r="788" spans="1:13" ht="15">
      <c r="A788" s="412" t="s">
        <v>462</v>
      </c>
      <c r="B788" s="410">
        <v>50</v>
      </c>
      <c r="C788" s="410"/>
      <c r="D788" s="410"/>
      <c r="E788" s="409"/>
      <c r="F788" s="410">
        <v>50</v>
      </c>
      <c r="G788" s="410"/>
      <c r="H788" s="410"/>
      <c r="I788" s="410"/>
      <c r="J788" s="410"/>
      <c r="K788" s="409"/>
      <c r="L788" s="410">
        <v>50</v>
      </c>
      <c r="M788" s="411"/>
    </row>
    <row r="789" spans="1:13" ht="26.25">
      <c r="A789" s="413" t="s">
        <v>463</v>
      </c>
      <c r="B789" s="413"/>
      <c r="C789" s="415" t="s">
        <v>464</v>
      </c>
      <c r="D789" s="375">
        <f>(F782+F783+F784+F785+F786)</f>
        <v>426.5</v>
      </c>
      <c r="E789" s="375"/>
      <c r="F789" s="415" t="s">
        <v>465</v>
      </c>
      <c r="G789" s="375">
        <f>(D789/500)*100</f>
        <v>85.3</v>
      </c>
      <c r="H789" s="375"/>
      <c r="I789" s="376"/>
      <c r="J789" s="851" t="s">
        <v>466</v>
      </c>
      <c r="K789" s="851"/>
      <c r="L789" s="839" t="str">
        <f>IF(G789&gt;=91,"A1",IF(G789&gt;=81,"A2",IF(G789&gt;=71,"B1",IF(G789&gt;=61,"B2",IF(G789&gt;=51,"C1",IF(G789&gt;=41,"C2",IF(G789&gt;=33,"D","E")))))))</f>
        <v>A2</v>
      </c>
      <c r="M789" s="839" t="str">
        <f t="shared" ref="M789:M791" si="96">IF(K789&gt;=91,"A1",IF(K789&gt;=81,"A2",IF(K789&gt;=71,"B1",IF(K789&gt;=61,"B2",IF(K789&gt;=51,"C1",IF(K789&gt;=41,"C2",IF(K789&gt;=33,"D","E")))))))</f>
        <v>E</v>
      </c>
    </row>
    <row r="790" spans="1:13" ht="26.25">
      <c r="A790" s="377" t="s">
        <v>467</v>
      </c>
      <c r="B790" s="413"/>
      <c r="C790" s="415" t="s">
        <v>468</v>
      </c>
      <c r="D790" s="375">
        <f>(L782+L783+L784+L785+L786)</f>
        <v>429</v>
      </c>
      <c r="E790" s="375"/>
      <c r="F790" s="415" t="s">
        <v>469</v>
      </c>
      <c r="G790" s="378">
        <f>D790/500*100</f>
        <v>85.8</v>
      </c>
      <c r="H790" s="378"/>
      <c r="I790" s="379"/>
      <c r="J790" s="851" t="s">
        <v>470</v>
      </c>
      <c r="K790" s="851"/>
      <c r="L790" s="839" t="str">
        <f>IF(G790&gt;=91,"A1",IF(G790&gt;=81,"A2",IF(G790&gt;=71,"B1",IF(G790&gt;=61,"B2",IF(G790&gt;=51,"C1",IF(G790&gt;=41,"C2",IF(G790&gt;=33,"D","E")))))))</f>
        <v>A2</v>
      </c>
      <c r="M790" s="839" t="str">
        <f t="shared" si="96"/>
        <v>E</v>
      </c>
    </row>
    <row r="791" spans="1:13" ht="15">
      <c r="A791" s="416" t="s">
        <v>471</v>
      </c>
      <c r="B791" s="416"/>
      <c r="C791" s="416">
        <f>(D789+D790)</f>
        <v>855.5</v>
      </c>
      <c r="D791" s="852"/>
      <c r="E791" s="852"/>
      <c r="F791" s="416" t="s">
        <v>472</v>
      </c>
      <c r="G791" s="416"/>
      <c r="H791" s="416"/>
      <c r="I791" s="512">
        <f>(C791/900)*100</f>
        <v>95.055555555555557</v>
      </c>
      <c r="J791" s="416" t="s">
        <v>473</v>
      </c>
      <c r="K791" s="416"/>
      <c r="L791" s="852" t="str">
        <f>IF(I791&gt;=91,"A1",IF(I791&gt;=81,"A2",IF(I791&gt;=71,"B1",IF(I791&gt;=61,"B2",IF(I791&gt;=51,"C1",IF(I791&gt;=41,"C2",IF(I791&gt;=33,"D","E")))))))</f>
        <v>A1</v>
      </c>
      <c r="M791" s="852" t="str">
        <f t="shared" si="96"/>
        <v>E</v>
      </c>
    </row>
    <row r="792" spans="1:13">
      <c r="A792" s="822" t="s">
        <v>100</v>
      </c>
      <c r="B792" s="823"/>
      <c r="C792" s="823"/>
      <c r="D792" s="823"/>
      <c r="E792" s="823"/>
      <c r="F792" s="823"/>
      <c r="G792" s="823"/>
      <c r="H792" s="823"/>
      <c r="I792" s="823"/>
      <c r="J792" s="823"/>
      <c r="K792" s="823"/>
      <c r="L792" s="823"/>
      <c r="M792" s="824"/>
    </row>
    <row r="793" spans="1:13" ht="15">
      <c r="A793" s="833" t="s">
        <v>101</v>
      </c>
      <c r="B793" s="834"/>
      <c r="C793" s="834"/>
      <c r="D793" s="834"/>
      <c r="E793" s="834"/>
      <c r="F793" s="834"/>
      <c r="G793" s="834"/>
      <c r="H793" s="834"/>
      <c r="I793" s="834"/>
      <c r="J793" s="834"/>
      <c r="K793" s="834"/>
      <c r="L793" s="834"/>
      <c r="M793" s="835"/>
    </row>
    <row r="794" spans="1:13" ht="15">
      <c r="A794" s="833" t="s">
        <v>102</v>
      </c>
      <c r="B794" s="834"/>
      <c r="C794" s="834"/>
      <c r="D794" s="834"/>
      <c r="E794" s="834"/>
      <c r="F794" s="834" t="s">
        <v>103</v>
      </c>
      <c r="G794" s="834"/>
      <c r="H794" s="834"/>
      <c r="I794" s="834"/>
      <c r="J794" s="834"/>
      <c r="K794" s="834" t="s">
        <v>474</v>
      </c>
      <c r="L794" s="834"/>
      <c r="M794" s="835"/>
    </row>
    <row r="795" spans="1:13" ht="15">
      <c r="A795" s="836" t="s">
        <v>104</v>
      </c>
      <c r="B795" s="837"/>
      <c r="C795" s="837"/>
      <c r="D795" s="837"/>
      <c r="E795" s="837"/>
      <c r="F795" s="838" t="s">
        <v>105</v>
      </c>
      <c r="G795" s="839"/>
      <c r="H795" s="839"/>
      <c r="I795" s="839"/>
      <c r="J795" s="839"/>
      <c r="K795" s="838" t="s">
        <v>105</v>
      </c>
      <c r="L795" s="839"/>
      <c r="M795" s="840"/>
    </row>
    <row r="796" spans="1:13" ht="15">
      <c r="A796" s="833" t="s">
        <v>106</v>
      </c>
      <c r="B796" s="834"/>
      <c r="C796" s="834"/>
      <c r="D796" s="834"/>
      <c r="E796" s="834"/>
      <c r="F796" s="834"/>
      <c r="G796" s="834"/>
      <c r="H796" s="834"/>
      <c r="I796" s="834"/>
      <c r="J796" s="834"/>
      <c r="K796" s="834"/>
      <c r="L796" s="834"/>
      <c r="M796" s="835"/>
    </row>
    <row r="797" spans="1:13" ht="15">
      <c r="A797" s="833" t="s">
        <v>102</v>
      </c>
      <c r="B797" s="834"/>
      <c r="C797" s="834"/>
      <c r="D797" s="834"/>
      <c r="E797" s="834"/>
      <c r="F797" s="834" t="s">
        <v>103</v>
      </c>
      <c r="G797" s="834"/>
      <c r="H797" s="834"/>
      <c r="I797" s="834"/>
      <c r="J797" s="834"/>
      <c r="K797" s="834" t="s">
        <v>474</v>
      </c>
      <c r="L797" s="834"/>
      <c r="M797" s="835"/>
    </row>
    <row r="798" spans="1:13" ht="15">
      <c r="A798" s="825" t="s">
        <v>107</v>
      </c>
      <c r="B798" s="826"/>
      <c r="C798" s="826"/>
      <c r="D798" s="826"/>
      <c r="E798" s="826"/>
      <c r="F798" s="834" t="s">
        <v>105</v>
      </c>
      <c r="G798" s="834"/>
      <c r="H798" s="834"/>
      <c r="I798" s="834"/>
      <c r="J798" s="834"/>
      <c r="K798" s="834" t="s">
        <v>105</v>
      </c>
      <c r="L798" s="834"/>
      <c r="M798" s="835"/>
    </row>
    <row r="799" spans="1:13" ht="15">
      <c r="A799" s="825" t="s">
        <v>109</v>
      </c>
      <c r="B799" s="826"/>
      <c r="C799" s="826"/>
      <c r="D799" s="826"/>
      <c r="E799" s="826"/>
      <c r="F799" s="868" t="s">
        <v>105</v>
      </c>
      <c r="G799" s="839"/>
      <c r="H799" s="839"/>
      <c r="I799" s="839"/>
      <c r="J799" s="839"/>
      <c r="K799" s="868" t="s">
        <v>105</v>
      </c>
      <c r="L799" s="839"/>
      <c r="M799" s="840"/>
    </row>
    <row r="800" spans="1:13" ht="15">
      <c r="A800" s="829" t="s">
        <v>110</v>
      </c>
      <c r="B800" s="830"/>
      <c r="C800" s="830"/>
      <c r="D800" s="830"/>
      <c r="E800" s="831"/>
      <c r="F800" s="869" t="s">
        <v>105</v>
      </c>
      <c r="G800" s="870"/>
      <c r="H800" s="870"/>
      <c r="I800" s="870"/>
      <c r="J800" s="871"/>
      <c r="K800" s="869" t="s">
        <v>105</v>
      </c>
      <c r="L800" s="870"/>
      <c r="M800" s="872"/>
    </row>
    <row r="801" spans="1:13" ht="15">
      <c r="A801" s="829" t="s">
        <v>111</v>
      </c>
      <c r="B801" s="830"/>
      <c r="C801" s="830"/>
      <c r="D801" s="830"/>
      <c r="E801" s="831"/>
      <c r="F801" s="869" t="s">
        <v>105</v>
      </c>
      <c r="G801" s="870"/>
      <c r="H801" s="870"/>
      <c r="I801" s="870"/>
      <c r="J801" s="871"/>
      <c r="K801" s="869" t="s">
        <v>105</v>
      </c>
      <c r="L801" s="870"/>
      <c r="M801" s="872"/>
    </row>
    <row r="802" spans="1:13" ht="15">
      <c r="A802" s="833" t="s">
        <v>112</v>
      </c>
      <c r="B802" s="834"/>
      <c r="C802" s="834"/>
      <c r="D802" s="834"/>
      <c r="E802" s="834"/>
      <c r="F802" s="834"/>
      <c r="G802" s="834"/>
      <c r="H802" s="834"/>
      <c r="I802" s="834"/>
      <c r="J802" s="834"/>
      <c r="K802" s="834"/>
      <c r="L802" s="834"/>
      <c r="M802" s="835"/>
    </row>
    <row r="803" spans="1:13" ht="15">
      <c r="A803" s="833" t="s">
        <v>102</v>
      </c>
      <c r="B803" s="834"/>
      <c r="C803" s="834"/>
      <c r="D803" s="834"/>
      <c r="E803" s="834"/>
      <c r="F803" s="834" t="s">
        <v>103</v>
      </c>
      <c r="G803" s="834"/>
      <c r="H803" s="834"/>
      <c r="I803" s="834"/>
      <c r="J803" s="834"/>
      <c r="K803" s="834" t="s">
        <v>474</v>
      </c>
      <c r="L803" s="834"/>
      <c r="M803" s="835"/>
    </row>
    <row r="804" spans="1:13" ht="15">
      <c r="A804" s="836" t="s">
        <v>113</v>
      </c>
      <c r="B804" s="837"/>
      <c r="C804" s="837"/>
      <c r="D804" s="837"/>
      <c r="E804" s="837"/>
      <c r="F804" s="837"/>
      <c r="G804" s="827" t="s">
        <v>544</v>
      </c>
      <c r="H804" s="827"/>
      <c r="I804" s="827"/>
      <c r="J804" s="827"/>
      <c r="K804" s="827"/>
      <c r="L804" s="827"/>
      <c r="M804" s="828"/>
    </row>
    <row r="805" spans="1:13" ht="15">
      <c r="A805" s="506" t="s">
        <v>475</v>
      </c>
      <c r="B805" s="819" t="s">
        <v>401</v>
      </c>
      <c r="C805" s="820"/>
      <c r="D805" s="820"/>
      <c r="E805" s="820"/>
      <c r="F805" s="820"/>
      <c r="G805" s="820"/>
      <c r="H805" s="820"/>
      <c r="I805" s="820"/>
      <c r="J805" s="820"/>
      <c r="K805" s="820"/>
      <c r="L805" s="820"/>
      <c r="M805" s="821"/>
    </row>
    <row r="806" spans="1:13" ht="15">
      <c r="A806" s="506" t="s">
        <v>115</v>
      </c>
      <c r="B806" s="819" t="s">
        <v>502</v>
      </c>
      <c r="C806" s="820"/>
      <c r="D806" s="820"/>
      <c r="E806" s="820"/>
      <c r="F806" s="820"/>
      <c r="G806" s="820"/>
      <c r="H806" s="820"/>
      <c r="I806" s="820"/>
      <c r="J806" s="820"/>
      <c r="K806" s="820"/>
      <c r="L806" s="820"/>
      <c r="M806" s="821"/>
    </row>
    <row r="807" spans="1:13">
      <c r="A807" s="833" t="s">
        <v>476</v>
      </c>
      <c r="B807" s="834"/>
      <c r="C807" s="834"/>
      <c r="D807" s="839"/>
      <c r="E807" s="839"/>
      <c r="F807" s="839"/>
      <c r="G807" s="839"/>
      <c r="H807" s="839"/>
      <c r="I807" s="839"/>
      <c r="J807" s="834" t="s">
        <v>477</v>
      </c>
      <c r="K807" s="834"/>
      <c r="L807" s="834"/>
      <c r="M807" s="835"/>
    </row>
    <row r="808" spans="1:13">
      <c r="A808" s="833"/>
      <c r="B808" s="834"/>
      <c r="C808" s="834"/>
      <c r="D808" s="839"/>
      <c r="E808" s="839"/>
      <c r="F808" s="839"/>
      <c r="G808" s="839"/>
      <c r="H808" s="839"/>
      <c r="I808" s="839"/>
      <c r="J808" s="834"/>
      <c r="K808" s="834"/>
      <c r="L808" s="834"/>
      <c r="M808" s="835"/>
    </row>
    <row r="809" spans="1:13">
      <c r="A809" s="833"/>
      <c r="B809" s="834"/>
      <c r="C809" s="834"/>
      <c r="D809" s="839"/>
      <c r="E809" s="839"/>
      <c r="F809" s="839"/>
      <c r="G809" s="839"/>
      <c r="H809" s="839"/>
      <c r="I809" s="839"/>
      <c r="J809" s="834"/>
      <c r="K809" s="834"/>
      <c r="L809" s="834"/>
      <c r="M809" s="835"/>
    </row>
    <row r="810" spans="1:13">
      <c r="A810" s="833"/>
      <c r="B810" s="834"/>
      <c r="C810" s="834"/>
      <c r="D810" s="839"/>
      <c r="E810" s="839"/>
      <c r="F810" s="839"/>
      <c r="G810" s="839"/>
      <c r="H810" s="839"/>
      <c r="I810" s="839"/>
      <c r="J810" s="834"/>
      <c r="K810" s="834"/>
      <c r="L810" s="834"/>
      <c r="M810" s="835"/>
    </row>
    <row r="811" spans="1:13">
      <c r="A811" s="845" t="s">
        <v>116</v>
      </c>
      <c r="B811" s="846"/>
      <c r="C811" s="846"/>
      <c r="D811" s="846"/>
      <c r="E811" s="846"/>
      <c r="F811" s="846"/>
      <c r="G811" s="846"/>
      <c r="H811" s="847" t="s">
        <v>117</v>
      </c>
      <c r="I811" s="848"/>
      <c r="J811" s="848"/>
      <c r="K811" s="848"/>
      <c r="L811" s="848"/>
      <c r="M811" s="849"/>
    </row>
    <row r="812" spans="1:13">
      <c r="A812" s="408" t="s">
        <v>118</v>
      </c>
      <c r="B812" s="846" t="s">
        <v>12</v>
      </c>
      <c r="C812" s="846"/>
      <c r="D812" s="382" t="s">
        <v>118</v>
      </c>
      <c r="E812" s="407"/>
      <c r="F812" s="846" t="s">
        <v>12</v>
      </c>
      <c r="G812" s="846"/>
      <c r="H812" s="384"/>
      <c r="I812" s="384"/>
      <c r="J812" s="385" t="s">
        <v>119</v>
      </c>
      <c r="K812" s="384"/>
      <c r="L812" s="386" t="s">
        <v>12</v>
      </c>
      <c r="M812" s="387"/>
    </row>
    <row r="813" spans="1:13">
      <c r="A813" s="388" t="s">
        <v>120</v>
      </c>
      <c r="B813" s="854" t="s">
        <v>121</v>
      </c>
      <c r="C813" s="854"/>
      <c r="D813" s="854" t="s">
        <v>122</v>
      </c>
      <c r="E813" s="854"/>
      <c r="F813" s="854" t="s">
        <v>123</v>
      </c>
      <c r="G813" s="854"/>
      <c r="H813" s="384"/>
      <c r="I813" s="384"/>
      <c r="J813" s="855">
        <v>3</v>
      </c>
      <c r="K813" s="856"/>
      <c r="L813" s="407" t="s">
        <v>105</v>
      </c>
      <c r="M813" s="387"/>
    </row>
    <row r="814" spans="1:13">
      <c r="A814" s="388" t="s">
        <v>124</v>
      </c>
      <c r="B814" s="854" t="s">
        <v>125</v>
      </c>
      <c r="C814" s="854"/>
      <c r="D814" s="854" t="s">
        <v>126</v>
      </c>
      <c r="E814" s="854"/>
      <c r="F814" s="854" t="s">
        <v>127</v>
      </c>
      <c r="G814" s="854"/>
      <c r="H814" s="384"/>
      <c r="I814" s="384"/>
      <c r="J814" s="855">
        <v>2</v>
      </c>
      <c r="K814" s="856"/>
      <c r="L814" s="407" t="s">
        <v>108</v>
      </c>
      <c r="M814" s="387"/>
    </row>
    <row r="815" spans="1:13">
      <c r="A815" s="388" t="s">
        <v>128</v>
      </c>
      <c r="B815" s="854" t="s">
        <v>129</v>
      </c>
      <c r="C815" s="854"/>
      <c r="D815" s="854" t="s">
        <v>130</v>
      </c>
      <c r="E815" s="854"/>
      <c r="F815" s="854" t="s">
        <v>131</v>
      </c>
      <c r="G815" s="854"/>
      <c r="H815" s="384"/>
      <c r="I815" s="384"/>
      <c r="J815" s="855">
        <v>1</v>
      </c>
      <c r="K815" s="856"/>
      <c r="L815" s="407" t="s">
        <v>132</v>
      </c>
      <c r="M815" s="387"/>
    </row>
    <row r="816" spans="1:13" ht="13.5" thickBot="1">
      <c r="A816" s="389" t="s">
        <v>133</v>
      </c>
      <c r="B816" s="859" t="s">
        <v>134</v>
      </c>
      <c r="C816" s="859"/>
      <c r="D816" s="860" t="s">
        <v>135</v>
      </c>
      <c r="E816" s="860"/>
      <c r="F816" s="860" t="s">
        <v>136</v>
      </c>
      <c r="G816" s="860"/>
      <c r="H816" s="390"/>
      <c r="I816" s="390"/>
      <c r="J816" s="390"/>
      <c r="K816" s="390"/>
      <c r="L816" s="390"/>
      <c r="M816" s="391"/>
    </row>
    <row r="817" spans="1:13" ht="13.5" thickBot="1"/>
    <row r="818" spans="1:13" ht="15.75">
      <c r="A818" s="360"/>
      <c r="B818" s="797" t="s">
        <v>434</v>
      </c>
      <c r="C818" s="797"/>
      <c r="D818" s="797"/>
      <c r="E818" s="797"/>
      <c r="F818" s="797"/>
      <c r="G818" s="797"/>
      <c r="H818" s="797"/>
      <c r="I818" s="809"/>
      <c r="J818" s="796" t="s">
        <v>435</v>
      </c>
      <c r="K818" s="797"/>
      <c r="L818" s="797"/>
      <c r="M818" s="798"/>
    </row>
    <row r="819" spans="1:13" ht="20.25">
      <c r="A819" s="799" t="s">
        <v>436</v>
      </c>
      <c r="B819" s="800"/>
      <c r="C819" s="800"/>
      <c r="D819" s="800"/>
      <c r="E819" s="800"/>
      <c r="F819" s="800"/>
      <c r="G819" s="800"/>
      <c r="H819" s="800"/>
      <c r="I819" s="800"/>
      <c r="J819" s="800"/>
      <c r="K819" s="800"/>
      <c r="L819" s="800"/>
      <c r="M819" s="801"/>
    </row>
    <row r="820" spans="1:13" ht="20.25">
      <c r="A820" s="361"/>
      <c r="B820" s="802" t="s">
        <v>437</v>
      </c>
      <c r="C820" s="802"/>
      <c r="D820" s="802"/>
      <c r="E820" s="803"/>
      <c r="F820" s="362" t="s">
        <v>438</v>
      </c>
      <c r="G820" s="362"/>
      <c r="H820" s="804" t="s">
        <v>439</v>
      </c>
      <c r="I820" s="805"/>
      <c r="J820" s="806"/>
      <c r="K820" s="363" t="s">
        <v>440</v>
      </c>
      <c r="L820" s="413"/>
      <c r="M820" s="365"/>
    </row>
    <row r="821" spans="1:13" ht="15">
      <c r="A821" s="807" t="s">
        <v>441</v>
      </c>
      <c r="B821" s="805"/>
      <c r="C821" s="805"/>
      <c r="D821" s="805"/>
      <c r="E821" s="805"/>
      <c r="F821" s="805"/>
      <c r="G821" s="805"/>
      <c r="H821" s="805"/>
      <c r="I821" s="805"/>
      <c r="J821" s="805"/>
      <c r="K821" s="805"/>
      <c r="L821" s="805"/>
      <c r="M821" s="808"/>
    </row>
    <row r="822" spans="1:13" ht="15">
      <c r="A822" s="829" t="s">
        <v>442</v>
      </c>
      <c r="B822" s="830"/>
      <c r="C822" s="830"/>
      <c r="D822" s="830"/>
      <c r="E822" s="830"/>
      <c r="F822" s="830"/>
      <c r="G822" s="830"/>
      <c r="H822" s="830"/>
      <c r="I822" s="830"/>
      <c r="J822" s="830"/>
      <c r="K822" s="830"/>
      <c r="L822" s="830"/>
      <c r="M822" s="841"/>
    </row>
    <row r="823" spans="1:13" ht="15">
      <c r="A823" s="825" t="s">
        <v>496</v>
      </c>
      <c r="B823" s="826"/>
      <c r="C823" s="819" t="s">
        <v>33</v>
      </c>
      <c r="D823" s="820"/>
      <c r="E823" s="820"/>
      <c r="F823" s="820"/>
      <c r="G823" s="832"/>
      <c r="H823" s="810" t="s">
        <v>443</v>
      </c>
      <c r="I823" s="811"/>
      <c r="J823" s="812"/>
      <c r="K823" s="819">
        <v>18</v>
      </c>
      <c r="L823" s="820"/>
      <c r="M823" s="821"/>
    </row>
    <row r="824" spans="1:13" ht="15">
      <c r="A824" s="825" t="s">
        <v>444</v>
      </c>
      <c r="B824" s="826"/>
      <c r="C824" s="819">
        <v>1</v>
      </c>
      <c r="D824" s="820"/>
      <c r="E824" s="820"/>
      <c r="F824" s="820"/>
      <c r="G824" s="832"/>
      <c r="H824" s="813" t="s">
        <v>445</v>
      </c>
      <c r="I824" s="814"/>
      <c r="J824" s="815"/>
      <c r="K824" s="819">
        <v>1481</v>
      </c>
      <c r="L824" s="820"/>
      <c r="M824" s="821"/>
    </row>
    <row r="825" spans="1:13" ht="15">
      <c r="A825" s="825" t="s">
        <v>446</v>
      </c>
      <c r="B825" s="826"/>
      <c r="C825" s="867" t="s">
        <v>524</v>
      </c>
      <c r="D825" s="820"/>
      <c r="E825" s="820"/>
      <c r="F825" s="820"/>
      <c r="G825" s="832"/>
      <c r="H825" s="813" t="s">
        <v>447</v>
      </c>
      <c r="I825" s="814"/>
      <c r="J825" s="815"/>
      <c r="K825" s="819">
        <v>9858427231</v>
      </c>
      <c r="L825" s="820"/>
      <c r="M825" s="821"/>
    </row>
    <row r="826" spans="1:13" ht="15">
      <c r="A826" s="825" t="s">
        <v>448</v>
      </c>
      <c r="B826" s="826"/>
      <c r="C826" s="819" t="s">
        <v>369</v>
      </c>
      <c r="D826" s="820"/>
      <c r="E826" s="820"/>
      <c r="F826" s="820"/>
      <c r="G826" s="832"/>
      <c r="H826" s="816" t="s">
        <v>88</v>
      </c>
      <c r="I826" s="817"/>
      <c r="J826" s="818"/>
      <c r="K826" s="819" t="s">
        <v>209</v>
      </c>
      <c r="L826" s="820"/>
      <c r="M826" s="821"/>
    </row>
    <row r="827" spans="1:13" ht="15">
      <c r="A827" s="833" t="s">
        <v>449</v>
      </c>
      <c r="B827" s="834"/>
      <c r="C827" s="834"/>
      <c r="D827" s="834"/>
      <c r="E827" s="834"/>
      <c r="F827" s="834"/>
      <c r="G827" s="834"/>
      <c r="H827" s="834"/>
      <c r="I827" s="834"/>
      <c r="J827" s="834"/>
      <c r="K827" s="834"/>
      <c r="L827" s="834"/>
      <c r="M827" s="835"/>
    </row>
    <row r="828" spans="1:13" ht="15">
      <c r="A828" s="853" t="s">
        <v>450</v>
      </c>
      <c r="B828" s="834" t="s">
        <v>451</v>
      </c>
      <c r="C828" s="834"/>
      <c r="D828" s="834"/>
      <c r="E828" s="834"/>
      <c r="F828" s="834"/>
      <c r="G828" s="834"/>
      <c r="H828" s="834" t="s">
        <v>452</v>
      </c>
      <c r="I828" s="834"/>
      <c r="J828" s="834"/>
      <c r="K828" s="834"/>
      <c r="L828" s="834"/>
      <c r="M828" s="835"/>
    </row>
    <row r="829" spans="1:13" ht="30">
      <c r="A829" s="853"/>
      <c r="B829" s="366" t="s">
        <v>453</v>
      </c>
      <c r="C829" s="366" t="s">
        <v>454</v>
      </c>
      <c r="D829" s="366" t="s">
        <v>455</v>
      </c>
      <c r="E829" s="366" t="s">
        <v>456</v>
      </c>
      <c r="F829" s="366">
        <v>100</v>
      </c>
      <c r="G829" s="367" t="s">
        <v>72</v>
      </c>
      <c r="H829" s="366" t="s">
        <v>457</v>
      </c>
      <c r="I829" s="366" t="s">
        <v>454</v>
      </c>
      <c r="J829" s="366" t="s">
        <v>455</v>
      </c>
      <c r="K829" s="366" t="s">
        <v>458</v>
      </c>
      <c r="L829" s="366">
        <v>100</v>
      </c>
      <c r="M829" s="368" t="s">
        <v>72</v>
      </c>
    </row>
    <row r="830" spans="1:13" ht="15">
      <c r="A830" s="412" t="s">
        <v>5</v>
      </c>
      <c r="B830" s="502">
        <v>7.25</v>
      </c>
      <c r="C830" s="501">
        <v>4</v>
      </c>
      <c r="D830" s="501">
        <v>4</v>
      </c>
      <c r="E830" s="502">
        <v>26</v>
      </c>
      <c r="F830" s="475">
        <v>41.25</v>
      </c>
      <c r="G830" s="518" t="s">
        <v>127</v>
      </c>
      <c r="H830" s="450">
        <v>4</v>
      </c>
      <c r="I830" s="501">
        <v>3</v>
      </c>
      <c r="J830" s="501">
        <v>3</v>
      </c>
      <c r="K830" s="517">
        <v>33</v>
      </c>
      <c r="L830" s="474">
        <f t="shared" ref="L830:L833" si="97">SUM(H830:K830)</f>
        <v>43</v>
      </c>
      <c r="M830" s="518" t="str">
        <f t="shared" ref="M830:M833" si="98">IF(L830&gt;=91,"A1",IF(L830&gt;=81,"A2",IF(L830&gt;=71,"B1",IF(L830&gt;=61,"B2",IF(L830&gt;=51,"C1",IF(L830&gt;=41,"C2",IF(L830&gt;=33,"D","E")))))))</f>
        <v>C2</v>
      </c>
    </row>
    <row r="831" spans="1:13" ht="15">
      <c r="A831" s="412" t="s">
        <v>6</v>
      </c>
      <c r="B831" s="502">
        <v>8.5</v>
      </c>
      <c r="C831" s="501">
        <v>4</v>
      </c>
      <c r="D831" s="501">
        <v>4</v>
      </c>
      <c r="E831" s="501">
        <v>37</v>
      </c>
      <c r="F831" s="475">
        <v>53.5</v>
      </c>
      <c r="G831" s="518" t="s">
        <v>123</v>
      </c>
      <c r="H831" s="446">
        <v>4.75</v>
      </c>
      <c r="I831" s="501">
        <v>3</v>
      </c>
      <c r="J831" s="501">
        <v>3</v>
      </c>
      <c r="K831" s="450">
        <v>51</v>
      </c>
      <c r="L831" s="447">
        <f t="shared" si="97"/>
        <v>61.75</v>
      </c>
      <c r="M831" s="445" t="str">
        <f t="shared" si="98"/>
        <v>B2</v>
      </c>
    </row>
    <row r="832" spans="1:13" ht="15.75">
      <c r="A832" s="412" t="s">
        <v>459</v>
      </c>
      <c r="B832" s="453">
        <v>9.5</v>
      </c>
      <c r="C832" s="453">
        <v>4</v>
      </c>
      <c r="D832" s="453">
        <v>4</v>
      </c>
      <c r="E832" s="453">
        <v>57</v>
      </c>
      <c r="F832" s="435">
        <f t="shared" ref="F832" si="99">B832+C832+D832+E832</f>
        <v>74.5</v>
      </c>
      <c r="G832" s="432" t="str">
        <f t="shared" ref="G832" si="100">IF(F832&gt;=91,"A1",IF(F832&gt;=81,"A2",IF(F832&gt;=71,"B1",IF(F832&gt;=61,"B2",IF(F832&gt;=51,"C1",IF(F832&gt;=41,"C2",IF(F832&gt;=33,"D","E")))))))</f>
        <v>B1</v>
      </c>
      <c r="H832" s="446">
        <v>6.25</v>
      </c>
      <c r="I832" s="501">
        <v>3</v>
      </c>
      <c r="J832" s="501">
        <v>3</v>
      </c>
      <c r="K832" s="441">
        <v>60</v>
      </c>
      <c r="L832" s="447">
        <f t="shared" si="97"/>
        <v>72.25</v>
      </c>
      <c r="M832" s="445" t="str">
        <f t="shared" si="98"/>
        <v>B1</v>
      </c>
    </row>
    <row r="833" spans="1:13" ht="15.75">
      <c r="A833" s="412" t="s">
        <v>460</v>
      </c>
      <c r="B833" s="432">
        <v>6.75</v>
      </c>
      <c r="C833" s="453">
        <v>4</v>
      </c>
      <c r="D833" s="453">
        <v>4</v>
      </c>
      <c r="E833" s="432">
        <v>30</v>
      </c>
      <c r="F833" s="435">
        <v>44.75</v>
      </c>
      <c r="G833" s="432" t="s">
        <v>127</v>
      </c>
      <c r="H833" s="372">
        <v>4.5</v>
      </c>
      <c r="I833" s="501">
        <v>3</v>
      </c>
      <c r="J833" s="501">
        <v>3</v>
      </c>
      <c r="K833" s="450">
        <v>43</v>
      </c>
      <c r="L833" s="447">
        <f t="shared" si="97"/>
        <v>53.5</v>
      </c>
      <c r="M833" s="447" t="str">
        <f t="shared" si="98"/>
        <v>C1</v>
      </c>
    </row>
    <row r="834" spans="1:13" ht="15.75">
      <c r="A834" s="412" t="s">
        <v>498</v>
      </c>
      <c r="B834" s="410"/>
      <c r="C834" s="410"/>
      <c r="D834" s="410"/>
      <c r="E834" s="373"/>
      <c r="F834" s="513">
        <v>26.5</v>
      </c>
      <c r="G834" s="410"/>
      <c r="H834" s="410"/>
      <c r="I834" s="410"/>
      <c r="J834" s="410"/>
      <c r="K834" s="409"/>
      <c r="L834" s="410">
        <v>29.75</v>
      </c>
      <c r="M834" s="411"/>
    </row>
    <row r="835" spans="1:13" ht="15">
      <c r="A835" s="412" t="s">
        <v>499</v>
      </c>
      <c r="B835" s="410"/>
      <c r="C835" s="410"/>
      <c r="D835" s="410"/>
      <c r="E835" s="374"/>
      <c r="F835" s="409">
        <v>47</v>
      </c>
      <c r="G835" s="410"/>
      <c r="H835" s="410"/>
      <c r="I835" s="410"/>
      <c r="J835" s="410"/>
      <c r="K835" s="374"/>
      <c r="L835" s="409">
        <v>40</v>
      </c>
      <c r="M835" s="411"/>
    </row>
    <row r="836" spans="1:13" ht="15">
      <c r="A836" s="412" t="s">
        <v>462</v>
      </c>
      <c r="B836" s="410">
        <v>50</v>
      </c>
      <c r="C836" s="410"/>
      <c r="D836" s="410"/>
      <c r="E836" s="409"/>
      <c r="F836" s="410">
        <v>35</v>
      </c>
      <c r="G836" s="410"/>
      <c r="H836" s="410"/>
      <c r="I836" s="410"/>
      <c r="J836" s="410"/>
      <c r="K836" s="409"/>
      <c r="L836" s="410">
        <v>48</v>
      </c>
      <c r="M836" s="411"/>
    </row>
    <row r="837" spans="1:13" ht="26.25">
      <c r="A837" s="413" t="s">
        <v>463</v>
      </c>
      <c r="B837" s="413"/>
      <c r="C837" s="415" t="s">
        <v>464</v>
      </c>
      <c r="D837" s="375">
        <f>(F830+F831+F832+F833+F834)</f>
        <v>240.5</v>
      </c>
      <c r="E837" s="375"/>
      <c r="F837" s="415" t="s">
        <v>465</v>
      </c>
      <c r="G837" s="375">
        <f>(D837/500)*100</f>
        <v>48.1</v>
      </c>
      <c r="H837" s="375"/>
      <c r="I837" s="376"/>
      <c r="J837" s="851" t="s">
        <v>466</v>
      </c>
      <c r="K837" s="851"/>
      <c r="L837" s="839" t="str">
        <f>IF(G837&gt;=91,"A1",IF(G837&gt;=81,"A2",IF(G837&gt;=71,"B1",IF(G837&gt;=61,"B2",IF(G837&gt;=51,"C1",IF(G837&gt;=41,"C2",IF(G837&gt;=33,"D","E")))))))</f>
        <v>C2</v>
      </c>
      <c r="M837" s="839" t="str">
        <f t="shared" ref="M837:M839" si="101">IF(K837&gt;=91,"A1",IF(K837&gt;=81,"A2",IF(K837&gt;=71,"B1",IF(K837&gt;=61,"B2",IF(K837&gt;=51,"C1",IF(K837&gt;=41,"C2",IF(K837&gt;=33,"D","E")))))))</f>
        <v>E</v>
      </c>
    </row>
    <row r="838" spans="1:13" ht="26.25">
      <c r="A838" s="377" t="s">
        <v>467</v>
      </c>
      <c r="B838" s="413"/>
      <c r="C838" s="415" t="s">
        <v>468</v>
      </c>
      <c r="D838" s="375">
        <f>(L830+L831+L832+L833+L834)</f>
        <v>260.25</v>
      </c>
      <c r="E838" s="375"/>
      <c r="F838" s="415" t="s">
        <v>469</v>
      </c>
      <c r="G838" s="378">
        <f>D838/500*100</f>
        <v>52.05</v>
      </c>
      <c r="H838" s="378"/>
      <c r="I838" s="379"/>
      <c r="J838" s="851" t="s">
        <v>470</v>
      </c>
      <c r="K838" s="851"/>
      <c r="L838" s="839" t="str">
        <f>IF(G838&gt;=91,"A1",IF(G838&gt;=81,"A2",IF(G838&gt;=71,"B1",IF(G838&gt;=61,"B2",IF(G838&gt;=51,"C1",IF(G838&gt;=41,"C2",IF(G838&gt;=33,"D","E")))))))</f>
        <v>C1</v>
      </c>
      <c r="M838" s="839" t="str">
        <f t="shared" si="101"/>
        <v>E</v>
      </c>
    </row>
    <row r="839" spans="1:13" ht="15">
      <c r="A839" s="416" t="s">
        <v>471</v>
      </c>
      <c r="B839" s="416"/>
      <c r="C839" s="416">
        <f>(D837+D838)</f>
        <v>500.75</v>
      </c>
      <c r="D839" s="852"/>
      <c r="E839" s="852"/>
      <c r="F839" s="416" t="s">
        <v>472</v>
      </c>
      <c r="G839" s="416"/>
      <c r="H839" s="416"/>
      <c r="I839" s="512">
        <f>(C839/900)*100</f>
        <v>55.638888888888893</v>
      </c>
      <c r="J839" s="416" t="s">
        <v>473</v>
      </c>
      <c r="K839" s="416"/>
      <c r="L839" s="852" t="str">
        <f>IF(I839&gt;=91,"A1",IF(I839&gt;=81,"A2",IF(I839&gt;=71,"B1",IF(I839&gt;=61,"B2",IF(I839&gt;=51,"C1",IF(I839&gt;=41,"C2",IF(I839&gt;=33,"D","E")))))))</f>
        <v>C1</v>
      </c>
      <c r="M839" s="852" t="str">
        <f t="shared" si="101"/>
        <v>E</v>
      </c>
    </row>
    <row r="840" spans="1:13">
      <c r="A840" s="822" t="s">
        <v>100</v>
      </c>
      <c r="B840" s="823"/>
      <c r="C840" s="823"/>
      <c r="D840" s="823"/>
      <c r="E840" s="823"/>
      <c r="F840" s="823"/>
      <c r="G840" s="823"/>
      <c r="H840" s="823"/>
      <c r="I840" s="823"/>
      <c r="J840" s="823"/>
      <c r="K840" s="823"/>
      <c r="L840" s="823"/>
      <c r="M840" s="824"/>
    </row>
    <row r="841" spans="1:13" ht="15">
      <c r="A841" s="833" t="s">
        <v>101</v>
      </c>
      <c r="B841" s="834"/>
      <c r="C841" s="834"/>
      <c r="D841" s="834"/>
      <c r="E841" s="834"/>
      <c r="F841" s="834"/>
      <c r="G841" s="834"/>
      <c r="H841" s="834"/>
      <c r="I841" s="834"/>
      <c r="J841" s="834"/>
      <c r="K841" s="834"/>
      <c r="L841" s="834"/>
      <c r="M841" s="835"/>
    </row>
    <row r="842" spans="1:13" ht="15">
      <c r="A842" s="833" t="s">
        <v>102</v>
      </c>
      <c r="B842" s="834"/>
      <c r="C842" s="834"/>
      <c r="D842" s="834"/>
      <c r="E842" s="834"/>
      <c r="F842" s="834" t="s">
        <v>103</v>
      </c>
      <c r="G842" s="834"/>
      <c r="H842" s="834"/>
      <c r="I842" s="834"/>
      <c r="J842" s="834"/>
      <c r="K842" s="834" t="s">
        <v>474</v>
      </c>
      <c r="L842" s="834"/>
      <c r="M842" s="835"/>
    </row>
    <row r="843" spans="1:13" ht="15">
      <c r="A843" s="836" t="s">
        <v>104</v>
      </c>
      <c r="B843" s="837"/>
      <c r="C843" s="837"/>
      <c r="D843" s="837"/>
      <c r="E843" s="837"/>
      <c r="F843" s="838" t="s">
        <v>105</v>
      </c>
      <c r="G843" s="839"/>
      <c r="H843" s="839"/>
      <c r="I843" s="839"/>
      <c r="J843" s="839"/>
      <c r="K843" s="838" t="s">
        <v>108</v>
      </c>
      <c r="L843" s="839"/>
      <c r="M843" s="840"/>
    </row>
    <row r="844" spans="1:13" ht="15">
      <c r="A844" s="833" t="s">
        <v>106</v>
      </c>
      <c r="B844" s="834"/>
      <c r="C844" s="834"/>
      <c r="D844" s="834"/>
      <c r="E844" s="834"/>
      <c r="F844" s="834"/>
      <c r="G844" s="834"/>
      <c r="H844" s="834"/>
      <c r="I844" s="834"/>
      <c r="J844" s="834"/>
      <c r="K844" s="834"/>
      <c r="L844" s="834"/>
      <c r="M844" s="835"/>
    </row>
    <row r="845" spans="1:13" ht="15">
      <c r="A845" s="833" t="s">
        <v>102</v>
      </c>
      <c r="B845" s="834"/>
      <c r="C845" s="834"/>
      <c r="D845" s="834"/>
      <c r="E845" s="834"/>
      <c r="F845" s="834" t="s">
        <v>103</v>
      </c>
      <c r="G845" s="834"/>
      <c r="H845" s="834"/>
      <c r="I845" s="834"/>
      <c r="J845" s="834"/>
      <c r="K845" s="834" t="s">
        <v>474</v>
      </c>
      <c r="L845" s="834"/>
      <c r="M845" s="835"/>
    </row>
    <row r="846" spans="1:13" ht="15">
      <c r="A846" s="825" t="s">
        <v>107</v>
      </c>
      <c r="B846" s="826"/>
      <c r="C846" s="826"/>
      <c r="D846" s="826"/>
      <c r="E846" s="826"/>
      <c r="F846" s="834" t="s">
        <v>105</v>
      </c>
      <c r="G846" s="834"/>
      <c r="H846" s="834"/>
      <c r="I846" s="834"/>
      <c r="J846" s="834"/>
      <c r="K846" s="834" t="s">
        <v>105</v>
      </c>
      <c r="L846" s="834"/>
      <c r="M846" s="835"/>
    </row>
    <row r="847" spans="1:13" ht="15">
      <c r="A847" s="825" t="s">
        <v>109</v>
      </c>
      <c r="B847" s="826"/>
      <c r="C847" s="826"/>
      <c r="D847" s="826"/>
      <c r="E847" s="826"/>
      <c r="F847" s="868" t="s">
        <v>105</v>
      </c>
      <c r="G847" s="839"/>
      <c r="H847" s="839"/>
      <c r="I847" s="839"/>
      <c r="J847" s="839"/>
      <c r="K847" s="868" t="s">
        <v>105</v>
      </c>
      <c r="L847" s="839"/>
      <c r="M847" s="840"/>
    </row>
    <row r="848" spans="1:13" ht="15">
      <c r="A848" s="829" t="s">
        <v>110</v>
      </c>
      <c r="B848" s="830"/>
      <c r="C848" s="830"/>
      <c r="D848" s="830"/>
      <c r="E848" s="831"/>
      <c r="F848" s="869" t="s">
        <v>105</v>
      </c>
      <c r="G848" s="870"/>
      <c r="H848" s="870"/>
      <c r="I848" s="870"/>
      <c r="J848" s="871"/>
      <c r="K848" s="869" t="s">
        <v>105</v>
      </c>
      <c r="L848" s="870"/>
      <c r="M848" s="872"/>
    </row>
    <row r="849" spans="1:13" ht="15">
      <c r="A849" s="829" t="s">
        <v>111</v>
      </c>
      <c r="B849" s="830"/>
      <c r="C849" s="830"/>
      <c r="D849" s="830"/>
      <c r="E849" s="831"/>
      <c r="F849" s="869" t="s">
        <v>105</v>
      </c>
      <c r="G849" s="870"/>
      <c r="H849" s="870"/>
      <c r="I849" s="870"/>
      <c r="J849" s="871"/>
      <c r="K849" s="869" t="s">
        <v>105</v>
      </c>
      <c r="L849" s="870"/>
      <c r="M849" s="872"/>
    </row>
    <row r="850" spans="1:13" ht="15">
      <c r="A850" s="833" t="s">
        <v>112</v>
      </c>
      <c r="B850" s="834"/>
      <c r="C850" s="834"/>
      <c r="D850" s="834"/>
      <c r="E850" s="834"/>
      <c r="F850" s="834"/>
      <c r="G850" s="834"/>
      <c r="H850" s="834"/>
      <c r="I850" s="834"/>
      <c r="J850" s="834"/>
      <c r="K850" s="834"/>
      <c r="L850" s="834"/>
      <c r="M850" s="835"/>
    </row>
    <row r="851" spans="1:13" ht="15">
      <c r="A851" s="833" t="s">
        <v>102</v>
      </c>
      <c r="B851" s="834"/>
      <c r="C851" s="834"/>
      <c r="D851" s="834"/>
      <c r="E851" s="834"/>
      <c r="F851" s="834" t="s">
        <v>103</v>
      </c>
      <c r="G851" s="834"/>
      <c r="H851" s="834"/>
      <c r="I851" s="834"/>
      <c r="J851" s="834"/>
      <c r="K851" s="834" t="s">
        <v>474</v>
      </c>
      <c r="L851" s="834"/>
      <c r="M851" s="835"/>
    </row>
    <row r="852" spans="1:13" ht="15">
      <c r="A852" s="836" t="s">
        <v>113</v>
      </c>
      <c r="B852" s="837"/>
      <c r="C852" s="837"/>
      <c r="D852" s="837"/>
      <c r="E852" s="837"/>
      <c r="F852" s="837"/>
      <c r="G852" s="827" t="s">
        <v>545</v>
      </c>
      <c r="H852" s="827"/>
      <c r="I852" s="827"/>
      <c r="J852" s="827"/>
      <c r="K852" s="827"/>
      <c r="L852" s="827"/>
      <c r="M852" s="828"/>
    </row>
    <row r="853" spans="1:13" ht="15">
      <c r="A853" s="506" t="s">
        <v>475</v>
      </c>
      <c r="B853" s="819" t="s">
        <v>546</v>
      </c>
      <c r="C853" s="820"/>
      <c r="D853" s="820"/>
      <c r="E853" s="820"/>
      <c r="F853" s="820"/>
      <c r="G853" s="820"/>
      <c r="H853" s="820"/>
      <c r="I853" s="820"/>
      <c r="J853" s="820"/>
      <c r="K853" s="820"/>
      <c r="L853" s="820"/>
      <c r="M853" s="821"/>
    </row>
    <row r="854" spans="1:13" ht="15">
      <c r="A854" s="506" t="s">
        <v>115</v>
      </c>
      <c r="B854" s="819" t="s">
        <v>502</v>
      </c>
      <c r="C854" s="820"/>
      <c r="D854" s="820"/>
      <c r="E854" s="820"/>
      <c r="F854" s="820"/>
      <c r="G854" s="820"/>
      <c r="H854" s="820"/>
      <c r="I854" s="820"/>
      <c r="J854" s="820"/>
      <c r="K854" s="820"/>
      <c r="L854" s="820"/>
      <c r="M854" s="821"/>
    </row>
    <row r="855" spans="1:13">
      <c r="A855" s="833" t="s">
        <v>476</v>
      </c>
      <c r="B855" s="834"/>
      <c r="C855" s="834"/>
      <c r="D855" s="839"/>
      <c r="E855" s="839"/>
      <c r="F855" s="839"/>
      <c r="G855" s="839"/>
      <c r="H855" s="839"/>
      <c r="I855" s="839"/>
      <c r="J855" s="834" t="s">
        <v>477</v>
      </c>
      <c r="K855" s="834"/>
      <c r="L855" s="834"/>
      <c r="M855" s="835"/>
    </row>
    <row r="856" spans="1:13">
      <c r="A856" s="833"/>
      <c r="B856" s="834"/>
      <c r="C856" s="834"/>
      <c r="D856" s="839"/>
      <c r="E856" s="839"/>
      <c r="F856" s="839"/>
      <c r="G856" s="839"/>
      <c r="H856" s="839"/>
      <c r="I856" s="839"/>
      <c r="J856" s="834"/>
      <c r="K856" s="834"/>
      <c r="L856" s="834"/>
      <c r="M856" s="835"/>
    </row>
    <row r="857" spans="1:13">
      <c r="A857" s="833"/>
      <c r="B857" s="834"/>
      <c r="C857" s="834"/>
      <c r="D857" s="839"/>
      <c r="E857" s="839"/>
      <c r="F857" s="839"/>
      <c r="G857" s="839"/>
      <c r="H857" s="839"/>
      <c r="I857" s="839"/>
      <c r="J857" s="834"/>
      <c r="K857" s="834"/>
      <c r="L857" s="834"/>
      <c r="M857" s="835"/>
    </row>
    <row r="858" spans="1:13">
      <c r="A858" s="833"/>
      <c r="B858" s="834"/>
      <c r="C858" s="834"/>
      <c r="D858" s="839"/>
      <c r="E858" s="839"/>
      <c r="F858" s="839"/>
      <c r="G858" s="839"/>
      <c r="H858" s="839"/>
      <c r="I858" s="839"/>
      <c r="J858" s="834"/>
      <c r="K858" s="834"/>
      <c r="L858" s="834"/>
      <c r="M858" s="835"/>
    </row>
    <row r="859" spans="1:13">
      <c r="A859" s="845" t="s">
        <v>116</v>
      </c>
      <c r="B859" s="846"/>
      <c r="C859" s="846"/>
      <c r="D859" s="846"/>
      <c r="E859" s="846"/>
      <c r="F859" s="846"/>
      <c r="G859" s="846"/>
      <c r="H859" s="847" t="s">
        <v>117</v>
      </c>
      <c r="I859" s="848"/>
      <c r="J859" s="848"/>
      <c r="K859" s="848"/>
      <c r="L859" s="848"/>
      <c r="M859" s="849"/>
    </row>
    <row r="860" spans="1:13">
      <c r="A860" s="408" t="s">
        <v>118</v>
      </c>
      <c r="B860" s="846" t="s">
        <v>12</v>
      </c>
      <c r="C860" s="846"/>
      <c r="D860" s="382" t="s">
        <v>118</v>
      </c>
      <c r="E860" s="407"/>
      <c r="F860" s="846" t="s">
        <v>12</v>
      </c>
      <c r="G860" s="846"/>
      <c r="H860" s="384"/>
      <c r="I860" s="384"/>
      <c r="J860" s="385" t="s">
        <v>119</v>
      </c>
      <c r="K860" s="384"/>
      <c r="L860" s="386" t="s">
        <v>12</v>
      </c>
      <c r="M860" s="387"/>
    </row>
    <row r="861" spans="1:13">
      <c r="A861" s="388" t="s">
        <v>120</v>
      </c>
      <c r="B861" s="854" t="s">
        <v>121</v>
      </c>
      <c r="C861" s="854"/>
      <c r="D861" s="854" t="s">
        <v>122</v>
      </c>
      <c r="E861" s="854"/>
      <c r="F861" s="854" t="s">
        <v>123</v>
      </c>
      <c r="G861" s="854"/>
      <c r="H861" s="384"/>
      <c r="I861" s="384"/>
      <c r="J861" s="855">
        <v>3</v>
      </c>
      <c r="K861" s="856"/>
      <c r="L861" s="407" t="s">
        <v>105</v>
      </c>
      <c r="M861" s="387"/>
    </row>
    <row r="862" spans="1:13">
      <c r="A862" s="388" t="s">
        <v>124</v>
      </c>
      <c r="B862" s="854" t="s">
        <v>125</v>
      </c>
      <c r="C862" s="854"/>
      <c r="D862" s="854" t="s">
        <v>126</v>
      </c>
      <c r="E862" s="854"/>
      <c r="F862" s="854" t="s">
        <v>127</v>
      </c>
      <c r="G862" s="854"/>
      <c r="H862" s="384"/>
      <c r="I862" s="384"/>
      <c r="J862" s="855">
        <v>2</v>
      </c>
      <c r="K862" s="856"/>
      <c r="L862" s="407" t="s">
        <v>108</v>
      </c>
      <c r="M862" s="387"/>
    </row>
    <row r="863" spans="1:13">
      <c r="A863" s="388" t="s">
        <v>128</v>
      </c>
      <c r="B863" s="854" t="s">
        <v>129</v>
      </c>
      <c r="C863" s="854"/>
      <c r="D863" s="854" t="s">
        <v>130</v>
      </c>
      <c r="E863" s="854"/>
      <c r="F863" s="854" t="s">
        <v>131</v>
      </c>
      <c r="G863" s="854"/>
      <c r="H863" s="384"/>
      <c r="I863" s="384"/>
      <c r="J863" s="855">
        <v>1</v>
      </c>
      <c r="K863" s="856"/>
      <c r="L863" s="407" t="s">
        <v>132</v>
      </c>
      <c r="M863" s="387"/>
    </row>
    <row r="864" spans="1:13" ht="13.5" thickBot="1">
      <c r="A864" s="389" t="s">
        <v>133</v>
      </c>
      <c r="B864" s="859" t="s">
        <v>134</v>
      </c>
      <c r="C864" s="859"/>
      <c r="D864" s="860" t="s">
        <v>135</v>
      </c>
      <c r="E864" s="860"/>
      <c r="F864" s="860" t="s">
        <v>136</v>
      </c>
      <c r="G864" s="860"/>
      <c r="H864" s="390"/>
      <c r="I864" s="390"/>
      <c r="J864" s="390"/>
      <c r="K864" s="390"/>
      <c r="L864" s="390"/>
      <c r="M864" s="391"/>
    </row>
    <row r="865" spans="1:13" ht="13.5" thickBot="1"/>
    <row r="866" spans="1:13" ht="15.75">
      <c r="A866" s="360"/>
      <c r="B866" s="797" t="s">
        <v>434</v>
      </c>
      <c r="C866" s="797"/>
      <c r="D866" s="797"/>
      <c r="E866" s="797"/>
      <c r="F866" s="797"/>
      <c r="G866" s="797"/>
      <c r="H866" s="797"/>
      <c r="I866" s="809"/>
      <c r="J866" s="796" t="s">
        <v>435</v>
      </c>
      <c r="K866" s="797"/>
      <c r="L866" s="797"/>
      <c r="M866" s="798"/>
    </row>
    <row r="867" spans="1:13" ht="20.25">
      <c r="A867" s="799" t="s">
        <v>436</v>
      </c>
      <c r="B867" s="800"/>
      <c r="C867" s="800"/>
      <c r="D867" s="800"/>
      <c r="E867" s="800"/>
      <c r="F867" s="800"/>
      <c r="G867" s="800"/>
      <c r="H867" s="800"/>
      <c r="I867" s="800"/>
      <c r="J867" s="800"/>
      <c r="K867" s="800"/>
      <c r="L867" s="800"/>
      <c r="M867" s="801"/>
    </row>
    <row r="868" spans="1:13" ht="20.25">
      <c r="A868" s="361"/>
      <c r="B868" s="802" t="s">
        <v>437</v>
      </c>
      <c r="C868" s="802"/>
      <c r="D868" s="802"/>
      <c r="E868" s="803"/>
      <c r="F868" s="362" t="s">
        <v>438</v>
      </c>
      <c r="G868" s="362"/>
      <c r="H868" s="804" t="s">
        <v>439</v>
      </c>
      <c r="I868" s="805"/>
      <c r="J868" s="806"/>
      <c r="K868" s="363" t="s">
        <v>440</v>
      </c>
      <c r="L868" s="413"/>
      <c r="M868" s="365"/>
    </row>
    <row r="869" spans="1:13" ht="15">
      <c r="A869" s="807" t="s">
        <v>441</v>
      </c>
      <c r="B869" s="805"/>
      <c r="C869" s="805"/>
      <c r="D869" s="805"/>
      <c r="E869" s="805"/>
      <c r="F869" s="805"/>
      <c r="G869" s="805"/>
      <c r="H869" s="805"/>
      <c r="I869" s="805"/>
      <c r="J869" s="805"/>
      <c r="K869" s="805"/>
      <c r="L869" s="805"/>
      <c r="M869" s="808"/>
    </row>
    <row r="870" spans="1:13" ht="15">
      <c r="A870" s="829" t="s">
        <v>442</v>
      </c>
      <c r="B870" s="830"/>
      <c r="C870" s="830"/>
      <c r="D870" s="830"/>
      <c r="E870" s="830"/>
      <c r="F870" s="830"/>
      <c r="G870" s="830"/>
      <c r="H870" s="830"/>
      <c r="I870" s="830"/>
      <c r="J870" s="830"/>
      <c r="K870" s="830"/>
      <c r="L870" s="830"/>
      <c r="M870" s="841"/>
    </row>
    <row r="871" spans="1:13" ht="15">
      <c r="A871" s="825" t="s">
        <v>496</v>
      </c>
      <c r="B871" s="826"/>
      <c r="C871" s="819" t="s">
        <v>34</v>
      </c>
      <c r="D871" s="820"/>
      <c r="E871" s="820"/>
      <c r="F871" s="820"/>
      <c r="G871" s="832"/>
      <c r="H871" s="810" t="s">
        <v>443</v>
      </c>
      <c r="I871" s="811"/>
      <c r="J871" s="812"/>
      <c r="K871" s="819">
        <v>19</v>
      </c>
      <c r="L871" s="820"/>
      <c r="M871" s="821"/>
    </row>
    <row r="872" spans="1:13" ht="15">
      <c r="A872" s="825" t="s">
        <v>444</v>
      </c>
      <c r="B872" s="826"/>
      <c r="C872" s="819">
        <v>1</v>
      </c>
      <c r="D872" s="820"/>
      <c r="E872" s="820"/>
      <c r="F872" s="820"/>
      <c r="G872" s="832"/>
      <c r="H872" s="813" t="s">
        <v>445</v>
      </c>
      <c r="I872" s="814"/>
      <c r="J872" s="815"/>
      <c r="K872" s="819">
        <v>1567</v>
      </c>
      <c r="L872" s="820"/>
      <c r="M872" s="821"/>
    </row>
    <row r="873" spans="1:13" ht="15">
      <c r="A873" s="825" t="s">
        <v>446</v>
      </c>
      <c r="B873" s="826"/>
      <c r="C873" s="867" t="s">
        <v>525</v>
      </c>
      <c r="D873" s="820"/>
      <c r="E873" s="820"/>
      <c r="F873" s="820"/>
      <c r="G873" s="832"/>
      <c r="H873" s="813" t="s">
        <v>447</v>
      </c>
      <c r="I873" s="814"/>
      <c r="J873" s="815"/>
      <c r="K873" s="819">
        <v>9419122595</v>
      </c>
      <c r="L873" s="820"/>
      <c r="M873" s="821"/>
    </row>
    <row r="874" spans="1:13" ht="15">
      <c r="A874" s="825" t="s">
        <v>448</v>
      </c>
      <c r="B874" s="826"/>
      <c r="C874" s="819" t="s">
        <v>214</v>
      </c>
      <c r="D874" s="820"/>
      <c r="E874" s="820"/>
      <c r="F874" s="820"/>
      <c r="G874" s="832"/>
      <c r="H874" s="816" t="s">
        <v>88</v>
      </c>
      <c r="I874" s="817"/>
      <c r="J874" s="818"/>
      <c r="K874" s="819" t="s">
        <v>215</v>
      </c>
      <c r="L874" s="820"/>
      <c r="M874" s="821"/>
    </row>
    <row r="875" spans="1:13" ht="15">
      <c r="A875" s="833" t="s">
        <v>449</v>
      </c>
      <c r="B875" s="834"/>
      <c r="C875" s="834"/>
      <c r="D875" s="834"/>
      <c r="E875" s="834"/>
      <c r="F875" s="834"/>
      <c r="G875" s="834"/>
      <c r="H875" s="834"/>
      <c r="I875" s="834"/>
      <c r="J875" s="834"/>
      <c r="K875" s="834"/>
      <c r="L875" s="834"/>
      <c r="M875" s="835"/>
    </row>
    <row r="876" spans="1:13" ht="15">
      <c r="A876" s="853" t="s">
        <v>450</v>
      </c>
      <c r="B876" s="834" t="s">
        <v>451</v>
      </c>
      <c r="C876" s="834"/>
      <c r="D876" s="834"/>
      <c r="E876" s="834"/>
      <c r="F876" s="834"/>
      <c r="G876" s="834"/>
      <c r="H876" s="834" t="s">
        <v>452</v>
      </c>
      <c r="I876" s="834"/>
      <c r="J876" s="834"/>
      <c r="K876" s="834"/>
      <c r="L876" s="834"/>
      <c r="M876" s="835"/>
    </row>
    <row r="877" spans="1:13" ht="30">
      <c r="A877" s="853"/>
      <c r="B877" s="366" t="s">
        <v>453</v>
      </c>
      <c r="C877" s="366" t="s">
        <v>454</v>
      </c>
      <c r="D877" s="366" t="s">
        <v>455</v>
      </c>
      <c r="E877" s="366" t="s">
        <v>456</v>
      </c>
      <c r="F877" s="366">
        <v>100</v>
      </c>
      <c r="G877" s="367" t="s">
        <v>72</v>
      </c>
      <c r="H877" s="366" t="s">
        <v>457</v>
      </c>
      <c r="I877" s="366" t="s">
        <v>454</v>
      </c>
      <c r="J877" s="366" t="s">
        <v>455</v>
      </c>
      <c r="K877" s="366" t="s">
        <v>458</v>
      </c>
      <c r="L877" s="366">
        <v>100</v>
      </c>
      <c r="M877" s="368" t="s">
        <v>72</v>
      </c>
    </row>
    <row r="878" spans="1:13" ht="15">
      <c r="A878" s="412" t="s">
        <v>5</v>
      </c>
      <c r="B878" s="502">
        <v>8</v>
      </c>
      <c r="C878" s="501">
        <v>4</v>
      </c>
      <c r="D878" s="501">
        <v>4</v>
      </c>
      <c r="E878" s="502">
        <v>51</v>
      </c>
      <c r="F878" s="443">
        <v>67</v>
      </c>
      <c r="G878" s="518" t="s">
        <v>134</v>
      </c>
      <c r="H878" s="501">
        <v>7.5</v>
      </c>
      <c r="I878" s="501">
        <v>4</v>
      </c>
      <c r="J878" s="501">
        <v>4</v>
      </c>
      <c r="K878" s="517">
        <v>59</v>
      </c>
      <c r="L878" s="474">
        <f t="shared" ref="L878:L881" si="102">SUM(H878:K878)</f>
        <v>74.5</v>
      </c>
      <c r="M878" s="518" t="str">
        <f t="shared" ref="M878:M881" si="103">IF(L878&gt;=91,"A1",IF(L878&gt;=81,"A2",IF(L878&gt;=71,"B1",IF(L878&gt;=61,"B2",IF(L878&gt;=51,"C1",IF(L878&gt;=41,"C2",IF(L878&gt;=33,"D","E")))))))</f>
        <v>B1</v>
      </c>
    </row>
    <row r="879" spans="1:13" ht="15">
      <c r="A879" s="412" t="s">
        <v>6</v>
      </c>
      <c r="B879" s="502">
        <v>8.75</v>
      </c>
      <c r="C879" s="501">
        <v>4</v>
      </c>
      <c r="D879" s="501">
        <v>4</v>
      </c>
      <c r="E879" s="501">
        <v>44</v>
      </c>
      <c r="F879" s="443">
        <v>60.75</v>
      </c>
      <c r="G879" s="518" t="s">
        <v>123</v>
      </c>
      <c r="H879" s="446">
        <v>4.5</v>
      </c>
      <c r="I879" s="501">
        <v>4</v>
      </c>
      <c r="J879" s="501">
        <v>4</v>
      </c>
      <c r="K879" s="450">
        <v>38</v>
      </c>
      <c r="L879" s="447">
        <f t="shared" si="102"/>
        <v>50.5</v>
      </c>
      <c r="M879" s="445" t="str">
        <f t="shared" si="103"/>
        <v>C2</v>
      </c>
    </row>
    <row r="880" spans="1:13" ht="15.75">
      <c r="A880" s="412" t="s">
        <v>459</v>
      </c>
      <c r="B880" s="453">
        <v>9.75</v>
      </c>
      <c r="C880" s="453">
        <v>4</v>
      </c>
      <c r="D880" s="453">
        <v>4</v>
      </c>
      <c r="E880" s="453">
        <v>76</v>
      </c>
      <c r="F880" s="435">
        <f t="shared" ref="F880" si="104">B880+C880+D880+E880</f>
        <v>93.75</v>
      </c>
      <c r="G880" s="432" t="str">
        <f t="shared" ref="G880" si="105">IF(F880&gt;=91,"A1",IF(F880&gt;=81,"A2",IF(F880&gt;=71,"B1",IF(F880&gt;=61,"B2",IF(F880&gt;=51,"C1",IF(F880&gt;=41,"C2",IF(F880&gt;=33,"D","E")))))))</f>
        <v>A1</v>
      </c>
      <c r="H880" s="446">
        <v>8</v>
      </c>
      <c r="I880" s="501">
        <v>4</v>
      </c>
      <c r="J880" s="501">
        <v>4</v>
      </c>
      <c r="K880" s="441">
        <v>60</v>
      </c>
      <c r="L880" s="447">
        <f t="shared" si="102"/>
        <v>76</v>
      </c>
      <c r="M880" s="445" t="str">
        <f t="shared" si="103"/>
        <v>B1</v>
      </c>
    </row>
    <row r="881" spans="1:13" ht="15.75">
      <c r="A881" s="505" t="s">
        <v>8</v>
      </c>
      <c r="B881" s="432">
        <v>8</v>
      </c>
      <c r="C881" s="453">
        <v>4</v>
      </c>
      <c r="D881" s="453">
        <v>4</v>
      </c>
      <c r="E881" s="432">
        <v>67</v>
      </c>
      <c r="F881" s="435">
        <v>83</v>
      </c>
      <c r="G881" s="432" t="s">
        <v>125</v>
      </c>
      <c r="H881" s="372">
        <v>7.5</v>
      </c>
      <c r="I881" s="501">
        <v>4</v>
      </c>
      <c r="J881" s="501">
        <v>4</v>
      </c>
      <c r="K881" s="450">
        <v>66</v>
      </c>
      <c r="L881" s="447">
        <f t="shared" si="102"/>
        <v>81.5</v>
      </c>
      <c r="M881" s="447" t="str">
        <f t="shared" si="103"/>
        <v>A2</v>
      </c>
    </row>
    <row r="882" spans="1:13" ht="15.75">
      <c r="A882" s="412" t="s">
        <v>498</v>
      </c>
      <c r="B882" s="410"/>
      <c r="C882" s="410"/>
      <c r="D882" s="410"/>
      <c r="E882" s="373"/>
      <c r="F882" s="513">
        <v>40</v>
      </c>
      <c r="G882" s="410"/>
      <c r="H882" s="410"/>
      <c r="I882" s="410"/>
      <c r="J882" s="410"/>
      <c r="K882" s="409"/>
      <c r="L882" s="410">
        <v>36.25</v>
      </c>
      <c r="M882" s="411"/>
    </row>
    <row r="883" spans="1:13" ht="15">
      <c r="A883" s="412" t="s">
        <v>499</v>
      </c>
      <c r="B883" s="410"/>
      <c r="C883" s="410"/>
      <c r="D883" s="410"/>
      <c r="E883" s="374"/>
      <c r="F883" s="409">
        <v>50</v>
      </c>
      <c r="G883" s="410"/>
      <c r="H883" s="410"/>
      <c r="I883" s="410"/>
      <c r="J883" s="410"/>
      <c r="K883" s="374"/>
      <c r="L883" s="409">
        <v>48</v>
      </c>
      <c r="M883" s="411"/>
    </row>
    <row r="884" spans="1:13" ht="15">
      <c r="A884" s="412" t="s">
        <v>462</v>
      </c>
      <c r="B884" s="410"/>
      <c r="C884" s="410"/>
      <c r="D884" s="410"/>
      <c r="E884" s="409"/>
      <c r="F884" s="410">
        <v>50</v>
      </c>
      <c r="G884" s="410"/>
      <c r="H884" s="410"/>
      <c r="I884" s="410"/>
      <c r="J884" s="410"/>
      <c r="K884" s="409"/>
      <c r="L884" s="410">
        <v>49</v>
      </c>
      <c r="M884" s="411"/>
    </row>
    <row r="885" spans="1:13" ht="26.25">
      <c r="A885" s="413" t="s">
        <v>463</v>
      </c>
      <c r="B885" s="413"/>
      <c r="C885" s="415" t="s">
        <v>464</v>
      </c>
      <c r="D885" s="375">
        <f>(F878+F879+F880+F881+F882)</f>
        <v>344.5</v>
      </c>
      <c r="E885" s="375"/>
      <c r="F885" s="415" t="s">
        <v>465</v>
      </c>
      <c r="G885" s="375">
        <f>(D885/500)*100</f>
        <v>68.899999999999991</v>
      </c>
      <c r="H885" s="375"/>
      <c r="I885" s="376"/>
      <c r="J885" s="851" t="s">
        <v>466</v>
      </c>
      <c r="K885" s="851"/>
      <c r="L885" s="839" t="str">
        <f>IF(G885&gt;=91,"A1",IF(G885&gt;=81,"A2",IF(G885&gt;=71,"B1",IF(G885&gt;=61,"B2",IF(G885&gt;=51,"C1",IF(G885&gt;=41,"C2",IF(G885&gt;=33,"D","E")))))))</f>
        <v>B2</v>
      </c>
      <c r="M885" s="839" t="str">
        <f t="shared" ref="M885:M887" si="106">IF(K885&gt;=91,"A1",IF(K885&gt;=81,"A2",IF(K885&gt;=71,"B1",IF(K885&gt;=61,"B2",IF(K885&gt;=51,"C1",IF(K885&gt;=41,"C2",IF(K885&gt;=33,"D","E")))))))</f>
        <v>E</v>
      </c>
    </row>
    <row r="886" spans="1:13" ht="26.25">
      <c r="A886" s="377" t="s">
        <v>467</v>
      </c>
      <c r="B886" s="413"/>
      <c r="C886" s="415" t="s">
        <v>468</v>
      </c>
      <c r="D886" s="375">
        <f>(L878+L879+L880+L881+L882)</f>
        <v>318.75</v>
      </c>
      <c r="E886" s="375"/>
      <c r="F886" s="415" t="s">
        <v>469</v>
      </c>
      <c r="G886" s="378">
        <f>D886/500*100</f>
        <v>63.749999999999993</v>
      </c>
      <c r="H886" s="378"/>
      <c r="I886" s="379"/>
      <c r="J886" s="851" t="s">
        <v>470</v>
      </c>
      <c r="K886" s="851"/>
      <c r="L886" s="839" t="str">
        <f>IF(G886&gt;=91,"A1",IF(G886&gt;=81,"A2",IF(G886&gt;=71,"B1",IF(G886&gt;=61,"B2",IF(G886&gt;=51,"C1",IF(G886&gt;=41,"C2",IF(G886&gt;=33,"D","E")))))))</f>
        <v>B2</v>
      </c>
      <c r="M886" s="839" t="str">
        <f t="shared" si="106"/>
        <v>E</v>
      </c>
    </row>
    <row r="887" spans="1:13" ht="15">
      <c r="A887" s="416" t="s">
        <v>471</v>
      </c>
      <c r="B887" s="416"/>
      <c r="C887" s="416">
        <f>(D885+D886)</f>
        <v>663.25</v>
      </c>
      <c r="D887" s="852"/>
      <c r="E887" s="852"/>
      <c r="F887" s="416" t="s">
        <v>472</v>
      </c>
      <c r="G887" s="416"/>
      <c r="H887" s="416"/>
      <c r="I887" s="512">
        <f>(C887/900)*100</f>
        <v>73.694444444444443</v>
      </c>
      <c r="J887" s="416" t="s">
        <v>473</v>
      </c>
      <c r="K887" s="416"/>
      <c r="L887" s="852" t="str">
        <f>IF(I887&gt;=91,"A1",IF(I887&gt;=81,"A2",IF(I887&gt;=71,"B1",IF(I887&gt;=61,"B2",IF(I887&gt;=51,"C1",IF(I887&gt;=41,"C2",IF(I887&gt;=33,"D","E")))))))</f>
        <v>B1</v>
      </c>
      <c r="M887" s="852" t="str">
        <f t="shared" si="106"/>
        <v>E</v>
      </c>
    </row>
    <row r="888" spans="1:13">
      <c r="A888" s="822" t="s">
        <v>100</v>
      </c>
      <c r="B888" s="823"/>
      <c r="C888" s="823"/>
      <c r="D888" s="823"/>
      <c r="E888" s="823"/>
      <c r="F888" s="823"/>
      <c r="G888" s="823"/>
      <c r="H888" s="823"/>
      <c r="I888" s="823"/>
      <c r="J888" s="823"/>
      <c r="K888" s="823"/>
      <c r="L888" s="823"/>
      <c r="M888" s="824"/>
    </row>
    <row r="889" spans="1:13" ht="15">
      <c r="A889" s="833" t="s">
        <v>101</v>
      </c>
      <c r="B889" s="834"/>
      <c r="C889" s="834"/>
      <c r="D889" s="834"/>
      <c r="E889" s="834"/>
      <c r="F889" s="834"/>
      <c r="G889" s="834"/>
      <c r="H889" s="834"/>
      <c r="I889" s="834"/>
      <c r="J889" s="834"/>
      <c r="K889" s="834"/>
      <c r="L889" s="834"/>
      <c r="M889" s="835"/>
    </row>
    <row r="890" spans="1:13" ht="15">
      <c r="A890" s="833" t="s">
        <v>102</v>
      </c>
      <c r="B890" s="834"/>
      <c r="C890" s="834"/>
      <c r="D890" s="834"/>
      <c r="E890" s="834"/>
      <c r="F890" s="834" t="s">
        <v>103</v>
      </c>
      <c r="G890" s="834"/>
      <c r="H890" s="834"/>
      <c r="I890" s="834"/>
      <c r="J890" s="834"/>
      <c r="K890" s="834" t="s">
        <v>474</v>
      </c>
      <c r="L890" s="834"/>
      <c r="M890" s="835"/>
    </row>
    <row r="891" spans="1:13" ht="15">
      <c r="A891" s="836" t="s">
        <v>104</v>
      </c>
      <c r="B891" s="837"/>
      <c r="C891" s="837"/>
      <c r="D891" s="837"/>
      <c r="E891" s="837"/>
      <c r="F891" s="838" t="s">
        <v>105</v>
      </c>
      <c r="G891" s="839"/>
      <c r="H891" s="839"/>
      <c r="I891" s="839"/>
      <c r="J891" s="839"/>
      <c r="K891" s="838" t="s">
        <v>105</v>
      </c>
      <c r="L891" s="839"/>
      <c r="M891" s="840"/>
    </row>
    <row r="892" spans="1:13" ht="15">
      <c r="A892" s="833" t="s">
        <v>106</v>
      </c>
      <c r="B892" s="834"/>
      <c r="C892" s="834"/>
      <c r="D892" s="834"/>
      <c r="E892" s="834"/>
      <c r="F892" s="834"/>
      <c r="G892" s="834"/>
      <c r="H892" s="834"/>
      <c r="I892" s="834"/>
      <c r="J892" s="834"/>
      <c r="K892" s="834"/>
      <c r="L892" s="834"/>
      <c r="M892" s="835"/>
    </row>
    <row r="893" spans="1:13" ht="15">
      <c r="A893" s="833" t="s">
        <v>102</v>
      </c>
      <c r="B893" s="834"/>
      <c r="C893" s="834"/>
      <c r="D893" s="834"/>
      <c r="E893" s="834"/>
      <c r="F893" s="834" t="s">
        <v>103</v>
      </c>
      <c r="G893" s="834"/>
      <c r="H893" s="834"/>
      <c r="I893" s="834"/>
      <c r="J893" s="834"/>
      <c r="K893" s="834" t="s">
        <v>474</v>
      </c>
      <c r="L893" s="834"/>
      <c r="M893" s="835"/>
    </row>
    <row r="894" spans="1:13" ht="15">
      <c r="A894" s="825" t="s">
        <v>107</v>
      </c>
      <c r="B894" s="826"/>
      <c r="C894" s="826"/>
      <c r="D894" s="826"/>
      <c r="E894" s="826"/>
      <c r="F894" s="834" t="s">
        <v>105</v>
      </c>
      <c r="G894" s="834"/>
      <c r="H894" s="834"/>
      <c r="I894" s="834"/>
      <c r="J894" s="834"/>
      <c r="K894" s="834" t="s">
        <v>108</v>
      </c>
      <c r="L894" s="834"/>
      <c r="M894" s="835"/>
    </row>
    <row r="895" spans="1:13" ht="15">
      <c r="A895" s="825" t="s">
        <v>109</v>
      </c>
      <c r="B895" s="826"/>
      <c r="C895" s="826"/>
      <c r="D895" s="826"/>
      <c r="E895" s="826"/>
      <c r="F895" s="868" t="s">
        <v>105</v>
      </c>
      <c r="G895" s="839"/>
      <c r="H895" s="839"/>
      <c r="I895" s="839"/>
      <c r="J895" s="839"/>
      <c r="K895" s="868" t="s">
        <v>108</v>
      </c>
      <c r="L895" s="839"/>
      <c r="M895" s="840"/>
    </row>
    <row r="896" spans="1:13" ht="15">
      <c r="A896" s="829" t="s">
        <v>110</v>
      </c>
      <c r="B896" s="830"/>
      <c r="C896" s="830"/>
      <c r="D896" s="830"/>
      <c r="E896" s="831"/>
      <c r="F896" s="869" t="s">
        <v>105</v>
      </c>
      <c r="G896" s="870"/>
      <c r="H896" s="870"/>
      <c r="I896" s="870"/>
      <c r="J896" s="871"/>
      <c r="K896" s="869" t="s">
        <v>105</v>
      </c>
      <c r="L896" s="870"/>
      <c r="M896" s="872"/>
    </row>
    <row r="897" spans="1:13" ht="15">
      <c r="A897" s="829" t="s">
        <v>111</v>
      </c>
      <c r="B897" s="830"/>
      <c r="C897" s="830"/>
      <c r="D897" s="830"/>
      <c r="E897" s="831"/>
      <c r="F897" s="869" t="s">
        <v>105</v>
      </c>
      <c r="G897" s="870"/>
      <c r="H897" s="870"/>
      <c r="I897" s="870"/>
      <c r="J897" s="871"/>
      <c r="K897" s="869" t="s">
        <v>105</v>
      </c>
      <c r="L897" s="870"/>
      <c r="M897" s="872"/>
    </row>
    <row r="898" spans="1:13" ht="15">
      <c r="A898" s="833" t="s">
        <v>112</v>
      </c>
      <c r="B898" s="834"/>
      <c r="C898" s="834"/>
      <c r="D898" s="834"/>
      <c r="E898" s="834"/>
      <c r="F898" s="834"/>
      <c r="G898" s="834"/>
      <c r="H898" s="834"/>
      <c r="I898" s="834"/>
      <c r="J898" s="834"/>
      <c r="K898" s="834"/>
      <c r="L898" s="834"/>
      <c r="M898" s="835"/>
    </row>
    <row r="899" spans="1:13" ht="15">
      <c r="A899" s="833" t="s">
        <v>102</v>
      </c>
      <c r="B899" s="834"/>
      <c r="C899" s="834"/>
      <c r="D899" s="834"/>
      <c r="E899" s="834"/>
      <c r="F899" s="834" t="s">
        <v>103</v>
      </c>
      <c r="G899" s="834"/>
      <c r="H899" s="834"/>
      <c r="I899" s="834"/>
      <c r="J899" s="834"/>
      <c r="K899" s="834" t="s">
        <v>474</v>
      </c>
      <c r="L899" s="834"/>
      <c r="M899" s="835"/>
    </row>
    <row r="900" spans="1:13" ht="15">
      <c r="A900" s="836" t="s">
        <v>113</v>
      </c>
      <c r="B900" s="837"/>
      <c r="C900" s="837"/>
      <c r="D900" s="837"/>
      <c r="E900" s="837"/>
      <c r="F900" s="837"/>
      <c r="G900" s="827" t="s">
        <v>547</v>
      </c>
      <c r="H900" s="827"/>
      <c r="I900" s="827"/>
      <c r="J900" s="827"/>
      <c r="K900" s="827"/>
      <c r="L900" s="827"/>
      <c r="M900" s="828"/>
    </row>
    <row r="901" spans="1:13" ht="15">
      <c r="A901" s="506" t="s">
        <v>475</v>
      </c>
      <c r="B901" s="819" t="s">
        <v>553</v>
      </c>
      <c r="C901" s="820"/>
      <c r="D901" s="820"/>
      <c r="E901" s="820"/>
      <c r="F901" s="820"/>
      <c r="G901" s="820"/>
      <c r="H901" s="820"/>
      <c r="I901" s="820"/>
      <c r="J901" s="820"/>
      <c r="K901" s="820"/>
      <c r="L901" s="820"/>
      <c r="M901" s="821"/>
    </row>
    <row r="902" spans="1:13" ht="15">
      <c r="A902" s="506" t="s">
        <v>115</v>
      </c>
      <c r="B902" s="819" t="s">
        <v>502</v>
      </c>
      <c r="C902" s="820"/>
      <c r="D902" s="820"/>
      <c r="E902" s="820"/>
      <c r="F902" s="820"/>
      <c r="G902" s="820"/>
      <c r="H902" s="820"/>
      <c r="I902" s="820"/>
      <c r="J902" s="820"/>
      <c r="K902" s="820"/>
      <c r="L902" s="820"/>
      <c r="M902" s="821"/>
    </row>
    <row r="903" spans="1:13">
      <c r="A903" s="833" t="s">
        <v>476</v>
      </c>
      <c r="B903" s="834"/>
      <c r="C903" s="834"/>
      <c r="D903" s="839"/>
      <c r="E903" s="839"/>
      <c r="F903" s="839"/>
      <c r="G903" s="839"/>
      <c r="H903" s="839"/>
      <c r="I903" s="839"/>
      <c r="J903" s="834" t="s">
        <v>477</v>
      </c>
      <c r="K903" s="834"/>
      <c r="L903" s="834"/>
      <c r="M903" s="835"/>
    </row>
    <row r="904" spans="1:13">
      <c r="A904" s="833"/>
      <c r="B904" s="834"/>
      <c r="C904" s="834"/>
      <c r="D904" s="839"/>
      <c r="E904" s="839"/>
      <c r="F904" s="839"/>
      <c r="G904" s="839"/>
      <c r="H904" s="839"/>
      <c r="I904" s="839"/>
      <c r="J904" s="834"/>
      <c r="K904" s="834"/>
      <c r="L904" s="834"/>
      <c r="M904" s="835"/>
    </row>
    <row r="905" spans="1:13">
      <c r="A905" s="833"/>
      <c r="B905" s="834"/>
      <c r="C905" s="834"/>
      <c r="D905" s="839"/>
      <c r="E905" s="839"/>
      <c r="F905" s="839"/>
      <c r="G905" s="839"/>
      <c r="H905" s="839"/>
      <c r="I905" s="839"/>
      <c r="J905" s="834"/>
      <c r="K905" s="834"/>
      <c r="L905" s="834"/>
      <c r="M905" s="835"/>
    </row>
    <row r="906" spans="1:13">
      <c r="A906" s="833"/>
      <c r="B906" s="834"/>
      <c r="C906" s="834"/>
      <c r="D906" s="839"/>
      <c r="E906" s="839"/>
      <c r="F906" s="839"/>
      <c r="G906" s="839"/>
      <c r="H906" s="839"/>
      <c r="I906" s="839"/>
      <c r="J906" s="834"/>
      <c r="K906" s="834"/>
      <c r="L906" s="834"/>
      <c r="M906" s="835"/>
    </row>
    <row r="907" spans="1:13">
      <c r="A907" s="845" t="s">
        <v>116</v>
      </c>
      <c r="B907" s="846"/>
      <c r="C907" s="846"/>
      <c r="D907" s="846"/>
      <c r="E907" s="846"/>
      <c r="F907" s="846"/>
      <c r="G907" s="846"/>
      <c r="H907" s="847" t="s">
        <v>117</v>
      </c>
      <c r="I907" s="848"/>
      <c r="J907" s="848"/>
      <c r="K907" s="848"/>
      <c r="L907" s="848"/>
      <c r="M907" s="849"/>
    </row>
    <row r="908" spans="1:13">
      <c r="A908" s="408" t="s">
        <v>118</v>
      </c>
      <c r="B908" s="846" t="s">
        <v>12</v>
      </c>
      <c r="C908" s="846"/>
      <c r="D908" s="382" t="s">
        <v>118</v>
      </c>
      <c r="E908" s="407"/>
      <c r="F908" s="846" t="s">
        <v>12</v>
      </c>
      <c r="G908" s="846"/>
      <c r="H908" s="384"/>
      <c r="I908" s="384"/>
      <c r="J908" s="385" t="s">
        <v>119</v>
      </c>
      <c r="K908" s="384"/>
      <c r="L908" s="386" t="s">
        <v>12</v>
      </c>
      <c r="M908" s="387"/>
    </row>
    <row r="909" spans="1:13">
      <c r="A909" s="388" t="s">
        <v>120</v>
      </c>
      <c r="B909" s="854" t="s">
        <v>121</v>
      </c>
      <c r="C909" s="854"/>
      <c r="D909" s="854" t="s">
        <v>122</v>
      </c>
      <c r="E909" s="854"/>
      <c r="F909" s="854" t="s">
        <v>123</v>
      </c>
      <c r="G909" s="854"/>
      <c r="H909" s="384"/>
      <c r="I909" s="384"/>
      <c r="J909" s="855">
        <v>3</v>
      </c>
      <c r="K909" s="856"/>
      <c r="L909" s="407" t="s">
        <v>105</v>
      </c>
      <c r="M909" s="387"/>
    </row>
    <row r="910" spans="1:13">
      <c r="A910" s="388" t="s">
        <v>124</v>
      </c>
      <c r="B910" s="854" t="s">
        <v>125</v>
      </c>
      <c r="C910" s="854"/>
      <c r="D910" s="854" t="s">
        <v>126</v>
      </c>
      <c r="E910" s="854"/>
      <c r="F910" s="854" t="s">
        <v>127</v>
      </c>
      <c r="G910" s="854"/>
      <c r="H910" s="384"/>
      <c r="I910" s="384"/>
      <c r="J910" s="855">
        <v>2</v>
      </c>
      <c r="K910" s="856"/>
      <c r="L910" s="407" t="s">
        <v>108</v>
      </c>
      <c r="M910" s="387"/>
    </row>
    <row r="911" spans="1:13">
      <c r="A911" s="388" t="s">
        <v>128</v>
      </c>
      <c r="B911" s="854" t="s">
        <v>129</v>
      </c>
      <c r="C911" s="854"/>
      <c r="D911" s="854" t="s">
        <v>130</v>
      </c>
      <c r="E911" s="854"/>
      <c r="F911" s="854" t="s">
        <v>131</v>
      </c>
      <c r="G911" s="854"/>
      <c r="H911" s="384"/>
      <c r="I911" s="384"/>
      <c r="J911" s="855">
        <v>1</v>
      </c>
      <c r="K911" s="856"/>
      <c r="L911" s="407" t="s">
        <v>132</v>
      </c>
      <c r="M911" s="387"/>
    </row>
    <row r="912" spans="1:13" ht="13.5" thickBot="1">
      <c r="A912" s="389" t="s">
        <v>133</v>
      </c>
      <c r="B912" s="859" t="s">
        <v>134</v>
      </c>
      <c r="C912" s="859"/>
      <c r="D912" s="860" t="s">
        <v>135</v>
      </c>
      <c r="E912" s="860"/>
      <c r="F912" s="860" t="s">
        <v>136</v>
      </c>
      <c r="G912" s="860"/>
      <c r="H912" s="390"/>
      <c r="I912" s="390"/>
      <c r="J912" s="390"/>
      <c r="K912" s="390"/>
      <c r="L912" s="390"/>
      <c r="M912" s="391"/>
    </row>
    <row r="913" spans="1:13" ht="13.5" thickBot="1"/>
    <row r="914" spans="1:13" ht="15.75">
      <c r="A914" s="360"/>
      <c r="B914" s="797" t="s">
        <v>434</v>
      </c>
      <c r="C914" s="797"/>
      <c r="D914" s="797"/>
      <c r="E914" s="797"/>
      <c r="F914" s="797"/>
      <c r="G914" s="797"/>
      <c r="H914" s="797"/>
      <c r="I914" s="809"/>
      <c r="J914" s="796" t="s">
        <v>435</v>
      </c>
      <c r="K914" s="797"/>
      <c r="L914" s="797"/>
      <c r="M914" s="798"/>
    </row>
    <row r="915" spans="1:13" ht="20.25">
      <c r="A915" s="799" t="s">
        <v>436</v>
      </c>
      <c r="B915" s="800"/>
      <c r="C915" s="800"/>
      <c r="D915" s="800"/>
      <c r="E915" s="800"/>
      <c r="F915" s="800"/>
      <c r="G915" s="800"/>
      <c r="H915" s="800"/>
      <c r="I915" s="800"/>
      <c r="J915" s="800"/>
      <c r="K915" s="800"/>
      <c r="L915" s="800"/>
      <c r="M915" s="801"/>
    </row>
    <row r="916" spans="1:13" ht="20.25">
      <c r="A916" s="361"/>
      <c r="B916" s="802" t="s">
        <v>437</v>
      </c>
      <c r="C916" s="802"/>
      <c r="D916" s="802"/>
      <c r="E916" s="803"/>
      <c r="F916" s="362" t="s">
        <v>438</v>
      </c>
      <c r="G916" s="362"/>
      <c r="H916" s="804" t="s">
        <v>439</v>
      </c>
      <c r="I916" s="805"/>
      <c r="J916" s="806"/>
      <c r="K916" s="363" t="s">
        <v>440</v>
      </c>
      <c r="L916" s="413"/>
      <c r="M916" s="365"/>
    </row>
    <row r="917" spans="1:13" ht="15">
      <c r="A917" s="807" t="s">
        <v>441</v>
      </c>
      <c r="B917" s="805"/>
      <c r="C917" s="805"/>
      <c r="D917" s="805"/>
      <c r="E917" s="805"/>
      <c r="F917" s="805"/>
      <c r="G917" s="805"/>
      <c r="H917" s="805"/>
      <c r="I917" s="805"/>
      <c r="J917" s="805"/>
      <c r="K917" s="805"/>
      <c r="L917" s="805"/>
      <c r="M917" s="808"/>
    </row>
    <row r="918" spans="1:13" ht="15">
      <c r="A918" s="829" t="s">
        <v>442</v>
      </c>
      <c r="B918" s="830"/>
      <c r="C918" s="830"/>
      <c r="D918" s="830"/>
      <c r="E918" s="830"/>
      <c r="F918" s="830"/>
      <c r="G918" s="830"/>
      <c r="H918" s="830"/>
      <c r="I918" s="830"/>
      <c r="J918" s="830"/>
      <c r="K918" s="830"/>
      <c r="L918" s="830"/>
      <c r="M918" s="841"/>
    </row>
    <row r="919" spans="1:13" ht="15">
      <c r="A919" s="825" t="s">
        <v>496</v>
      </c>
      <c r="B919" s="826"/>
      <c r="C919" s="819" t="s">
        <v>35</v>
      </c>
      <c r="D919" s="820"/>
      <c r="E919" s="820"/>
      <c r="F919" s="820"/>
      <c r="G919" s="832"/>
      <c r="H919" s="810" t="s">
        <v>443</v>
      </c>
      <c r="I919" s="811"/>
      <c r="J919" s="812"/>
      <c r="K919" s="819">
        <v>20</v>
      </c>
      <c r="L919" s="820"/>
      <c r="M919" s="821"/>
    </row>
    <row r="920" spans="1:13" ht="15">
      <c r="A920" s="825" t="s">
        <v>444</v>
      </c>
      <c r="B920" s="826"/>
      <c r="C920" s="819">
        <v>1</v>
      </c>
      <c r="D920" s="820"/>
      <c r="E920" s="820"/>
      <c r="F920" s="820"/>
      <c r="G920" s="832"/>
      <c r="H920" s="813" t="s">
        <v>445</v>
      </c>
      <c r="I920" s="814"/>
      <c r="J920" s="815"/>
      <c r="K920" s="819">
        <v>1527</v>
      </c>
      <c r="L920" s="820"/>
      <c r="M920" s="821"/>
    </row>
    <row r="921" spans="1:13" ht="15">
      <c r="A921" s="825" t="s">
        <v>446</v>
      </c>
      <c r="B921" s="826"/>
      <c r="C921" s="867">
        <v>42830</v>
      </c>
      <c r="D921" s="820"/>
      <c r="E921" s="820"/>
      <c r="F921" s="820"/>
      <c r="G921" s="832"/>
      <c r="H921" s="813" t="s">
        <v>447</v>
      </c>
      <c r="I921" s="814"/>
      <c r="J921" s="815"/>
      <c r="K921" s="819">
        <v>9796021395</v>
      </c>
      <c r="L921" s="820"/>
      <c r="M921" s="821"/>
    </row>
    <row r="922" spans="1:13" ht="15">
      <c r="A922" s="825" t="s">
        <v>448</v>
      </c>
      <c r="B922" s="826"/>
      <c r="C922" s="819" t="s">
        <v>218</v>
      </c>
      <c r="D922" s="820"/>
      <c r="E922" s="820"/>
      <c r="F922" s="820"/>
      <c r="G922" s="832"/>
      <c r="H922" s="816" t="s">
        <v>88</v>
      </c>
      <c r="I922" s="817"/>
      <c r="J922" s="818"/>
      <c r="K922" s="819" t="s">
        <v>219</v>
      </c>
      <c r="L922" s="820"/>
      <c r="M922" s="821"/>
    </row>
    <row r="923" spans="1:13" ht="15">
      <c r="A923" s="833" t="s">
        <v>449</v>
      </c>
      <c r="B923" s="834"/>
      <c r="C923" s="834"/>
      <c r="D923" s="834"/>
      <c r="E923" s="834"/>
      <c r="F923" s="834"/>
      <c r="G923" s="834"/>
      <c r="H923" s="834"/>
      <c r="I923" s="834"/>
      <c r="J923" s="834"/>
      <c r="K923" s="834"/>
      <c r="L923" s="834"/>
      <c r="M923" s="835"/>
    </row>
    <row r="924" spans="1:13" ht="15">
      <c r="A924" s="853" t="s">
        <v>450</v>
      </c>
      <c r="B924" s="834" t="s">
        <v>451</v>
      </c>
      <c r="C924" s="834"/>
      <c r="D924" s="834"/>
      <c r="E924" s="834"/>
      <c r="F924" s="834"/>
      <c r="G924" s="834"/>
      <c r="H924" s="834" t="s">
        <v>452</v>
      </c>
      <c r="I924" s="834"/>
      <c r="J924" s="834"/>
      <c r="K924" s="834"/>
      <c r="L924" s="834"/>
      <c r="M924" s="835"/>
    </row>
    <row r="925" spans="1:13" ht="30">
      <c r="A925" s="853"/>
      <c r="B925" s="366" t="s">
        <v>453</v>
      </c>
      <c r="C925" s="366" t="s">
        <v>454</v>
      </c>
      <c r="D925" s="366" t="s">
        <v>455</v>
      </c>
      <c r="E925" s="366" t="s">
        <v>456</v>
      </c>
      <c r="F925" s="366">
        <v>100</v>
      </c>
      <c r="G925" s="367" t="s">
        <v>72</v>
      </c>
      <c r="H925" s="366" t="s">
        <v>457</v>
      </c>
      <c r="I925" s="366" t="s">
        <v>454</v>
      </c>
      <c r="J925" s="366" t="s">
        <v>455</v>
      </c>
      <c r="K925" s="366" t="s">
        <v>458</v>
      </c>
      <c r="L925" s="366">
        <v>100</v>
      </c>
      <c r="M925" s="368" t="s">
        <v>72</v>
      </c>
    </row>
    <row r="926" spans="1:13" ht="15">
      <c r="A926" s="412" t="s">
        <v>5</v>
      </c>
      <c r="B926" s="501">
        <v>9.25</v>
      </c>
      <c r="C926" s="501">
        <v>5</v>
      </c>
      <c r="D926" s="501">
        <v>5</v>
      </c>
      <c r="E926" s="443">
        <v>78</v>
      </c>
      <c r="F926" s="475">
        <v>97.25</v>
      </c>
      <c r="G926" s="518" t="s">
        <v>121</v>
      </c>
      <c r="H926" s="501">
        <v>9</v>
      </c>
      <c r="I926" s="501">
        <v>5</v>
      </c>
      <c r="J926" s="501">
        <v>5</v>
      </c>
      <c r="K926" s="517">
        <v>76</v>
      </c>
      <c r="L926" s="474">
        <f t="shared" ref="L926:L929" si="107">SUM(H926:K926)</f>
        <v>95</v>
      </c>
      <c r="M926" s="518" t="str">
        <f t="shared" ref="M926:M929" si="108">IF(L926&gt;=91,"A1",IF(L926&gt;=81,"A2",IF(L926&gt;=71,"B1",IF(L926&gt;=61,"B2",IF(L926&gt;=51,"C1",IF(L926&gt;=41,"C2",IF(L926&gt;=33,"D","E")))))))</f>
        <v>A1</v>
      </c>
    </row>
    <row r="927" spans="1:13" ht="15">
      <c r="A927" s="412" t="s">
        <v>6</v>
      </c>
      <c r="B927" s="518">
        <v>9.75</v>
      </c>
      <c r="C927" s="501">
        <v>5</v>
      </c>
      <c r="D927" s="501">
        <v>5</v>
      </c>
      <c r="E927" s="467">
        <v>72</v>
      </c>
      <c r="F927" s="475">
        <v>91.75</v>
      </c>
      <c r="G927" s="518" t="s">
        <v>121</v>
      </c>
      <c r="H927" s="446">
        <v>8.75</v>
      </c>
      <c r="I927" s="501">
        <v>5</v>
      </c>
      <c r="J927" s="501">
        <v>5</v>
      </c>
      <c r="K927" s="450">
        <v>67</v>
      </c>
      <c r="L927" s="447">
        <f t="shared" si="107"/>
        <v>85.75</v>
      </c>
      <c r="M927" s="445" t="str">
        <f t="shared" si="108"/>
        <v>A2</v>
      </c>
    </row>
    <row r="928" spans="1:13" ht="15.75">
      <c r="A928" s="412" t="s">
        <v>459</v>
      </c>
      <c r="B928" s="453">
        <v>9.75</v>
      </c>
      <c r="C928" s="453">
        <v>5</v>
      </c>
      <c r="D928" s="453">
        <v>5</v>
      </c>
      <c r="E928" s="453">
        <v>78</v>
      </c>
      <c r="F928" s="435">
        <f t="shared" ref="F928" si="109">B928+C928+D928+E928</f>
        <v>97.75</v>
      </c>
      <c r="G928" s="432" t="str">
        <f t="shared" ref="G928" si="110">IF(F928&gt;=91,"A1",IF(F928&gt;=81,"A2",IF(F928&gt;=71,"B1",IF(F928&gt;=61,"B2",IF(F928&gt;=51,"C1",IF(F928&gt;=41,"C2",IF(F928&gt;=33,"D","E")))))))</f>
        <v>A1</v>
      </c>
      <c r="H928" s="446">
        <v>9.5</v>
      </c>
      <c r="I928" s="501">
        <v>5</v>
      </c>
      <c r="J928" s="501">
        <v>5</v>
      </c>
      <c r="K928" s="441">
        <v>70</v>
      </c>
      <c r="L928" s="447">
        <f t="shared" si="107"/>
        <v>89.5</v>
      </c>
      <c r="M928" s="445" t="str">
        <f t="shared" si="108"/>
        <v>A2</v>
      </c>
    </row>
    <row r="929" spans="1:13" ht="15.75">
      <c r="A929" s="505" t="s">
        <v>8</v>
      </c>
      <c r="B929" s="432">
        <v>9.25</v>
      </c>
      <c r="C929" s="453">
        <v>5</v>
      </c>
      <c r="D929" s="453">
        <v>5</v>
      </c>
      <c r="E929" s="432">
        <v>77</v>
      </c>
      <c r="F929" s="435">
        <v>96.25</v>
      </c>
      <c r="G929" s="432" t="s">
        <v>121</v>
      </c>
      <c r="H929" s="372">
        <v>9.5</v>
      </c>
      <c r="I929" s="501">
        <v>5</v>
      </c>
      <c r="J929" s="501">
        <v>5</v>
      </c>
      <c r="K929" s="450">
        <v>79</v>
      </c>
      <c r="L929" s="447">
        <f t="shared" si="107"/>
        <v>98.5</v>
      </c>
      <c r="M929" s="447" t="str">
        <f t="shared" si="108"/>
        <v>A1</v>
      </c>
    </row>
    <row r="930" spans="1:13" ht="15.75">
      <c r="A930" s="412" t="s">
        <v>498</v>
      </c>
      <c r="B930" s="410"/>
      <c r="C930" s="410"/>
      <c r="D930" s="410"/>
      <c r="E930" s="373"/>
      <c r="F930" s="513">
        <v>49</v>
      </c>
      <c r="G930" s="410"/>
      <c r="H930" s="410"/>
      <c r="I930" s="410"/>
      <c r="J930" s="410"/>
      <c r="K930" s="409"/>
      <c r="L930" s="410">
        <v>49</v>
      </c>
      <c r="M930" s="411"/>
    </row>
    <row r="931" spans="1:13" ht="15">
      <c r="A931" s="412" t="s">
        <v>499</v>
      </c>
      <c r="B931" s="410"/>
      <c r="C931" s="410"/>
      <c r="D931" s="410"/>
      <c r="E931" s="374"/>
      <c r="F931" s="409">
        <v>50</v>
      </c>
      <c r="G931" s="410"/>
      <c r="H931" s="410"/>
      <c r="I931" s="410"/>
      <c r="J931" s="410"/>
      <c r="K931" s="374"/>
      <c r="L931" s="409">
        <v>50</v>
      </c>
      <c r="M931" s="411"/>
    </row>
    <row r="932" spans="1:13" ht="15">
      <c r="A932" s="412" t="s">
        <v>462</v>
      </c>
      <c r="B932" s="410"/>
      <c r="C932" s="410"/>
      <c r="D932" s="410"/>
      <c r="E932" s="409"/>
      <c r="F932" s="410">
        <v>50</v>
      </c>
      <c r="G932" s="410"/>
      <c r="H932" s="410"/>
      <c r="I932" s="410"/>
      <c r="J932" s="410"/>
      <c r="K932" s="409"/>
      <c r="L932" s="410">
        <v>50</v>
      </c>
      <c r="M932" s="411"/>
    </row>
    <row r="933" spans="1:13" ht="26.25">
      <c r="A933" s="413" t="s">
        <v>463</v>
      </c>
      <c r="B933" s="413"/>
      <c r="C933" s="415" t="s">
        <v>464</v>
      </c>
      <c r="D933" s="375">
        <f>(F926+F927+F928+F929+F930)</f>
        <v>432</v>
      </c>
      <c r="E933" s="375"/>
      <c r="F933" s="415" t="s">
        <v>465</v>
      </c>
      <c r="G933" s="375">
        <f>(D933/500)*100</f>
        <v>86.4</v>
      </c>
      <c r="H933" s="375"/>
      <c r="I933" s="376"/>
      <c r="J933" s="851" t="s">
        <v>466</v>
      </c>
      <c r="K933" s="851"/>
      <c r="L933" s="839" t="str">
        <f>IF(G933&gt;=91,"A1",IF(G933&gt;=81,"A2",IF(G933&gt;=71,"B1",IF(G933&gt;=61,"B2",IF(G933&gt;=51,"C1",IF(G933&gt;=41,"C2",IF(G933&gt;=33,"D","E")))))))</f>
        <v>A2</v>
      </c>
      <c r="M933" s="839" t="str">
        <f t="shared" ref="M933:M935" si="111">IF(K933&gt;=91,"A1",IF(K933&gt;=81,"A2",IF(K933&gt;=71,"B1",IF(K933&gt;=61,"B2",IF(K933&gt;=51,"C1",IF(K933&gt;=41,"C2",IF(K933&gt;=33,"D","E")))))))</f>
        <v>E</v>
      </c>
    </row>
    <row r="934" spans="1:13" ht="26.25">
      <c r="A934" s="377" t="s">
        <v>467</v>
      </c>
      <c r="B934" s="413"/>
      <c r="C934" s="415" t="s">
        <v>468</v>
      </c>
      <c r="D934" s="375">
        <f>(L926+L927+L928+L929+L930)</f>
        <v>417.75</v>
      </c>
      <c r="E934" s="375"/>
      <c r="F934" s="415" t="s">
        <v>469</v>
      </c>
      <c r="G934" s="378">
        <f>D934/500*100</f>
        <v>83.55</v>
      </c>
      <c r="H934" s="378"/>
      <c r="I934" s="379"/>
      <c r="J934" s="851" t="s">
        <v>470</v>
      </c>
      <c r="K934" s="851"/>
      <c r="L934" s="839" t="str">
        <f>IF(G934&gt;=91,"A1",IF(G934&gt;=81,"A2",IF(G934&gt;=71,"B1",IF(G934&gt;=61,"B2",IF(G934&gt;=51,"C1",IF(G934&gt;=41,"C2",IF(G934&gt;=33,"D","E")))))))</f>
        <v>A2</v>
      </c>
      <c r="M934" s="839" t="str">
        <f t="shared" si="111"/>
        <v>E</v>
      </c>
    </row>
    <row r="935" spans="1:13" ht="15">
      <c r="A935" s="416" t="s">
        <v>471</v>
      </c>
      <c r="B935" s="416"/>
      <c r="C935" s="416">
        <f>(D933+D934)</f>
        <v>849.75</v>
      </c>
      <c r="D935" s="852"/>
      <c r="E935" s="852"/>
      <c r="F935" s="416" t="s">
        <v>472</v>
      </c>
      <c r="G935" s="416"/>
      <c r="H935" s="416"/>
      <c r="I935" s="512">
        <f>(C935/900)*100</f>
        <v>94.416666666666671</v>
      </c>
      <c r="J935" s="416" t="s">
        <v>473</v>
      </c>
      <c r="K935" s="416"/>
      <c r="L935" s="852" t="str">
        <f>IF(I935&gt;=91,"A1",IF(I935&gt;=81,"A2",IF(I935&gt;=71,"B1",IF(I935&gt;=61,"B2",IF(I935&gt;=51,"C1",IF(I935&gt;=41,"C2",IF(I935&gt;=33,"D","E")))))))</f>
        <v>A1</v>
      </c>
      <c r="M935" s="852" t="str">
        <f t="shared" si="111"/>
        <v>E</v>
      </c>
    </row>
    <row r="936" spans="1:13">
      <c r="A936" s="822" t="s">
        <v>100</v>
      </c>
      <c r="B936" s="823"/>
      <c r="C936" s="823"/>
      <c r="D936" s="823"/>
      <c r="E936" s="823"/>
      <c r="F936" s="823"/>
      <c r="G936" s="823"/>
      <c r="H936" s="823"/>
      <c r="I936" s="823"/>
      <c r="J936" s="823"/>
      <c r="K936" s="823"/>
      <c r="L936" s="823"/>
      <c r="M936" s="824"/>
    </row>
    <row r="937" spans="1:13" ht="15">
      <c r="A937" s="833" t="s">
        <v>101</v>
      </c>
      <c r="B937" s="834"/>
      <c r="C937" s="834"/>
      <c r="D937" s="834"/>
      <c r="E937" s="834"/>
      <c r="F937" s="834"/>
      <c r="G937" s="834"/>
      <c r="H937" s="834"/>
      <c r="I937" s="834"/>
      <c r="J937" s="834"/>
      <c r="K937" s="834"/>
      <c r="L937" s="834"/>
      <c r="M937" s="835"/>
    </row>
    <row r="938" spans="1:13" ht="15">
      <c r="A938" s="833" t="s">
        <v>102</v>
      </c>
      <c r="B938" s="834"/>
      <c r="C938" s="834"/>
      <c r="D938" s="834"/>
      <c r="E938" s="834"/>
      <c r="F938" s="834" t="s">
        <v>103</v>
      </c>
      <c r="G938" s="834"/>
      <c r="H938" s="834"/>
      <c r="I938" s="834"/>
      <c r="J938" s="834"/>
      <c r="K938" s="834" t="s">
        <v>474</v>
      </c>
      <c r="L938" s="834"/>
      <c r="M938" s="835"/>
    </row>
    <row r="939" spans="1:13" ht="15">
      <c r="A939" s="836" t="s">
        <v>104</v>
      </c>
      <c r="B939" s="837"/>
      <c r="C939" s="837"/>
      <c r="D939" s="837"/>
      <c r="E939" s="837"/>
      <c r="F939" s="838" t="s">
        <v>105</v>
      </c>
      <c r="G939" s="839"/>
      <c r="H939" s="839"/>
      <c r="I939" s="839"/>
      <c r="J939" s="839"/>
      <c r="K939" s="838" t="s">
        <v>105</v>
      </c>
      <c r="L939" s="839"/>
      <c r="M939" s="840"/>
    </row>
    <row r="940" spans="1:13" ht="15">
      <c r="A940" s="833" t="s">
        <v>106</v>
      </c>
      <c r="B940" s="834"/>
      <c r="C940" s="834"/>
      <c r="D940" s="834"/>
      <c r="E940" s="834"/>
      <c r="F940" s="834"/>
      <c r="G940" s="834"/>
      <c r="H940" s="834"/>
      <c r="I940" s="834"/>
      <c r="J940" s="834"/>
      <c r="K940" s="834"/>
      <c r="L940" s="834"/>
      <c r="M940" s="835"/>
    </row>
    <row r="941" spans="1:13" ht="15">
      <c r="A941" s="833" t="s">
        <v>102</v>
      </c>
      <c r="B941" s="834"/>
      <c r="C941" s="834"/>
      <c r="D941" s="834"/>
      <c r="E941" s="834"/>
      <c r="F941" s="834" t="s">
        <v>103</v>
      </c>
      <c r="G941" s="834"/>
      <c r="H941" s="834"/>
      <c r="I941" s="834"/>
      <c r="J941" s="834"/>
      <c r="K941" s="834" t="s">
        <v>474</v>
      </c>
      <c r="L941" s="834"/>
      <c r="M941" s="835"/>
    </row>
    <row r="942" spans="1:13" ht="15">
      <c r="A942" s="825" t="s">
        <v>107</v>
      </c>
      <c r="B942" s="826"/>
      <c r="C942" s="826"/>
      <c r="D942" s="826"/>
      <c r="E942" s="826"/>
      <c r="F942" s="834" t="s">
        <v>105</v>
      </c>
      <c r="G942" s="834"/>
      <c r="H942" s="834"/>
      <c r="I942" s="834"/>
      <c r="J942" s="834"/>
      <c r="K942" s="834" t="s">
        <v>105</v>
      </c>
      <c r="L942" s="834"/>
      <c r="M942" s="835"/>
    </row>
    <row r="943" spans="1:13" ht="15">
      <c r="A943" s="825" t="s">
        <v>109</v>
      </c>
      <c r="B943" s="826"/>
      <c r="C943" s="826"/>
      <c r="D943" s="826"/>
      <c r="E943" s="826"/>
      <c r="F943" s="868" t="s">
        <v>105</v>
      </c>
      <c r="G943" s="839"/>
      <c r="H943" s="839"/>
      <c r="I943" s="839"/>
      <c r="J943" s="839"/>
      <c r="K943" s="868" t="s">
        <v>105</v>
      </c>
      <c r="L943" s="839"/>
      <c r="M943" s="840"/>
    </row>
    <row r="944" spans="1:13" ht="15">
      <c r="A944" s="829" t="s">
        <v>110</v>
      </c>
      <c r="B944" s="830"/>
      <c r="C944" s="830"/>
      <c r="D944" s="830"/>
      <c r="E944" s="831"/>
      <c r="F944" s="869" t="s">
        <v>105</v>
      </c>
      <c r="G944" s="870"/>
      <c r="H944" s="870"/>
      <c r="I944" s="870"/>
      <c r="J944" s="871"/>
      <c r="K944" s="869" t="s">
        <v>105</v>
      </c>
      <c r="L944" s="870"/>
      <c r="M944" s="872"/>
    </row>
    <row r="945" spans="1:13" ht="15">
      <c r="A945" s="829" t="s">
        <v>111</v>
      </c>
      <c r="B945" s="830"/>
      <c r="C945" s="830"/>
      <c r="D945" s="830"/>
      <c r="E945" s="831"/>
      <c r="F945" s="869" t="s">
        <v>105</v>
      </c>
      <c r="G945" s="870"/>
      <c r="H945" s="870"/>
      <c r="I945" s="870"/>
      <c r="J945" s="871"/>
      <c r="K945" s="869" t="s">
        <v>105</v>
      </c>
      <c r="L945" s="870"/>
      <c r="M945" s="872"/>
    </row>
    <row r="946" spans="1:13" ht="15">
      <c r="A946" s="833" t="s">
        <v>112</v>
      </c>
      <c r="B946" s="834"/>
      <c r="C946" s="834"/>
      <c r="D946" s="834"/>
      <c r="E946" s="834"/>
      <c r="F946" s="834"/>
      <c r="G946" s="834"/>
      <c r="H946" s="834"/>
      <c r="I946" s="834"/>
      <c r="J946" s="834"/>
      <c r="K946" s="834"/>
      <c r="L946" s="834"/>
      <c r="M946" s="835"/>
    </row>
    <row r="947" spans="1:13" ht="15">
      <c r="A947" s="833" t="s">
        <v>102</v>
      </c>
      <c r="B947" s="834"/>
      <c r="C947" s="834"/>
      <c r="D947" s="834"/>
      <c r="E947" s="834"/>
      <c r="F947" s="834" t="s">
        <v>103</v>
      </c>
      <c r="G947" s="834"/>
      <c r="H947" s="834"/>
      <c r="I947" s="834"/>
      <c r="J947" s="834"/>
      <c r="K947" s="834" t="s">
        <v>474</v>
      </c>
      <c r="L947" s="834"/>
      <c r="M947" s="835"/>
    </row>
    <row r="948" spans="1:13" ht="15">
      <c r="A948" s="836" t="s">
        <v>113</v>
      </c>
      <c r="B948" s="837"/>
      <c r="C948" s="837"/>
      <c r="D948" s="837"/>
      <c r="E948" s="837"/>
      <c r="F948" s="837"/>
      <c r="G948" s="827" t="s">
        <v>536</v>
      </c>
      <c r="H948" s="827"/>
      <c r="I948" s="827"/>
      <c r="J948" s="827"/>
      <c r="K948" s="827"/>
      <c r="L948" s="827"/>
      <c r="M948" s="828"/>
    </row>
    <row r="949" spans="1:13" ht="15">
      <c r="A949" s="412" t="s">
        <v>475</v>
      </c>
      <c r="B949" s="819" t="s">
        <v>401</v>
      </c>
      <c r="C949" s="820"/>
      <c r="D949" s="820"/>
      <c r="E949" s="820"/>
      <c r="F949" s="820"/>
      <c r="G949" s="820"/>
      <c r="H949" s="820"/>
      <c r="I949" s="820"/>
      <c r="J949" s="820"/>
      <c r="K949" s="820"/>
      <c r="L949" s="820"/>
      <c r="M949" s="821"/>
    </row>
    <row r="950" spans="1:13" ht="15">
      <c r="A950" s="412" t="s">
        <v>115</v>
      </c>
      <c r="B950" s="819" t="s">
        <v>502</v>
      </c>
      <c r="C950" s="820"/>
      <c r="D950" s="820"/>
      <c r="E950" s="820"/>
      <c r="F950" s="820"/>
      <c r="G950" s="820"/>
      <c r="H950" s="820"/>
      <c r="I950" s="820"/>
      <c r="J950" s="820"/>
      <c r="K950" s="820"/>
      <c r="L950" s="820"/>
      <c r="M950" s="821"/>
    </row>
    <row r="951" spans="1:13">
      <c r="A951" s="833" t="s">
        <v>476</v>
      </c>
      <c r="B951" s="834"/>
      <c r="C951" s="834"/>
      <c r="D951" s="839"/>
      <c r="E951" s="839"/>
      <c r="F951" s="839"/>
      <c r="G951" s="839"/>
      <c r="H951" s="839"/>
      <c r="I951" s="839"/>
      <c r="J951" s="834" t="s">
        <v>477</v>
      </c>
      <c r="K951" s="834"/>
      <c r="L951" s="834"/>
      <c r="M951" s="835"/>
    </row>
    <row r="952" spans="1:13">
      <c r="A952" s="833"/>
      <c r="B952" s="834"/>
      <c r="C952" s="834"/>
      <c r="D952" s="839"/>
      <c r="E952" s="839"/>
      <c r="F952" s="839"/>
      <c r="G952" s="839"/>
      <c r="H952" s="839"/>
      <c r="I952" s="839"/>
      <c r="J952" s="834"/>
      <c r="K952" s="834"/>
      <c r="L952" s="834"/>
      <c r="M952" s="835"/>
    </row>
    <row r="953" spans="1:13">
      <c r="A953" s="833"/>
      <c r="B953" s="834"/>
      <c r="C953" s="834"/>
      <c r="D953" s="839"/>
      <c r="E953" s="839"/>
      <c r="F953" s="839"/>
      <c r="G953" s="839"/>
      <c r="H953" s="839"/>
      <c r="I953" s="839"/>
      <c r="J953" s="834"/>
      <c r="K953" s="834"/>
      <c r="L953" s="834"/>
      <c r="M953" s="835"/>
    </row>
    <row r="954" spans="1:13">
      <c r="A954" s="833"/>
      <c r="B954" s="834"/>
      <c r="C954" s="834"/>
      <c r="D954" s="839"/>
      <c r="E954" s="839"/>
      <c r="F954" s="839"/>
      <c r="G954" s="839"/>
      <c r="H954" s="839"/>
      <c r="I954" s="839"/>
      <c r="J954" s="834"/>
      <c r="K954" s="834"/>
      <c r="L954" s="834"/>
      <c r="M954" s="835"/>
    </row>
    <row r="955" spans="1:13">
      <c r="A955" s="845" t="s">
        <v>116</v>
      </c>
      <c r="B955" s="846"/>
      <c r="C955" s="846"/>
      <c r="D955" s="846"/>
      <c r="E955" s="846"/>
      <c r="F955" s="846"/>
      <c r="G955" s="846"/>
      <c r="H955" s="847" t="s">
        <v>117</v>
      </c>
      <c r="I955" s="848"/>
      <c r="J955" s="848"/>
      <c r="K955" s="848"/>
      <c r="L955" s="848"/>
      <c r="M955" s="849"/>
    </row>
    <row r="956" spans="1:13">
      <c r="A956" s="408" t="s">
        <v>118</v>
      </c>
      <c r="B956" s="846" t="s">
        <v>12</v>
      </c>
      <c r="C956" s="846"/>
      <c r="D956" s="382" t="s">
        <v>118</v>
      </c>
      <c r="E956" s="407"/>
      <c r="F956" s="846" t="s">
        <v>12</v>
      </c>
      <c r="G956" s="846"/>
      <c r="H956" s="384"/>
      <c r="I956" s="384"/>
      <c r="J956" s="385" t="s">
        <v>119</v>
      </c>
      <c r="K956" s="384"/>
      <c r="L956" s="386" t="s">
        <v>12</v>
      </c>
      <c r="M956" s="387"/>
    </row>
    <row r="957" spans="1:13">
      <c r="A957" s="388" t="s">
        <v>120</v>
      </c>
      <c r="B957" s="854" t="s">
        <v>121</v>
      </c>
      <c r="C957" s="854"/>
      <c r="D957" s="854" t="s">
        <v>122</v>
      </c>
      <c r="E957" s="854"/>
      <c r="F957" s="854" t="s">
        <v>123</v>
      </c>
      <c r="G957" s="854"/>
      <c r="H957" s="384"/>
      <c r="I957" s="384"/>
      <c r="J957" s="855">
        <v>3</v>
      </c>
      <c r="K957" s="856"/>
      <c r="L957" s="407" t="s">
        <v>105</v>
      </c>
      <c r="M957" s="387"/>
    </row>
    <row r="958" spans="1:13">
      <c r="A958" s="388" t="s">
        <v>124</v>
      </c>
      <c r="B958" s="854" t="s">
        <v>125</v>
      </c>
      <c r="C958" s="854"/>
      <c r="D958" s="854" t="s">
        <v>126</v>
      </c>
      <c r="E958" s="854"/>
      <c r="F958" s="854" t="s">
        <v>127</v>
      </c>
      <c r="G958" s="854"/>
      <c r="H958" s="384"/>
      <c r="I958" s="384"/>
      <c r="J958" s="855">
        <v>2</v>
      </c>
      <c r="K958" s="856"/>
      <c r="L958" s="407" t="s">
        <v>108</v>
      </c>
      <c r="M958" s="387"/>
    </row>
    <row r="959" spans="1:13">
      <c r="A959" s="388" t="s">
        <v>128</v>
      </c>
      <c r="B959" s="854" t="s">
        <v>129</v>
      </c>
      <c r="C959" s="854"/>
      <c r="D959" s="854" t="s">
        <v>130</v>
      </c>
      <c r="E959" s="854"/>
      <c r="F959" s="854" t="s">
        <v>131</v>
      </c>
      <c r="G959" s="854"/>
      <c r="H959" s="384"/>
      <c r="I959" s="384"/>
      <c r="J959" s="855">
        <v>1</v>
      </c>
      <c r="K959" s="856"/>
      <c r="L959" s="407" t="s">
        <v>132</v>
      </c>
      <c r="M959" s="387"/>
    </row>
    <row r="960" spans="1:13" ht="13.5" thickBot="1">
      <c r="A960" s="389" t="s">
        <v>133</v>
      </c>
      <c r="B960" s="859" t="s">
        <v>134</v>
      </c>
      <c r="C960" s="859"/>
      <c r="D960" s="860" t="s">
        <v>135</v>
      </c>
      <c r="E960" s="860"/>
      <c r="F960" s="860" t="s">
        <v>136</v>
      </c>
      <c r="G960" s="860"/>
      <c r="H960" s="390"/>
      <c r="I960" s="390"/>
      <c r="J960" s="390"/>
      <c r="K960" s="390"/>
      <c r="L960" s="390"/>
      <c r="M960" s="391"/>
    </row>
    <row r="961" spans="1:13" ht="13.5" thickBot="1"/>
    <row r="962" spans="1:13" ht="15.75">
      <c r="A962" s="360"/>
      <c r="B962" s="797" t="s">
        <v>434</v>
      </c>
      <c r="C962" s="797"/>
      <c r="D962" s="797"/>
      <c r="E962" s="797"/>
      <c r="F962" s="797"/>
      <c r="G962" s="797"/>
      <c r="H962" s="797"/>
      <c r="I962" s="809"/>
      <c r="J962" s="796" t="s">
        <v>435</v>
      </c>
      <c r="K962" s="797"/>
      <c r="L962" s="797"/>
      <c r="M962" s="798"/>
    </row>
    <row r="963" spans="1:13" ht="20.25">
      <c r="A963" s="799" t="s">
        <v>436</v>
      </c>
      <c r="B963" s="800"/>
      <c r="C963" s="800"/>
      <c r="D963" s="800"/>
      <c r="E963" s="800"/>
      <c r="F963" s="800"/>
      <c r="G963" s="800"/>
      <c r="H963" s="800"/>
      <c r="I963" s="800"/>
      <c r="J963" s="800"/>
      <c r="K963" s="800"/>
      <c r="L963" s="800"/>
      <c r="M963" s="801"/>
    </row>
    <row r="964" spans="1:13" ht="20.25">
      <c r="A964" s="361"/>
      <c r="B964" s="802" t="s">
        <v>437</v>
      </c>
      <c r="C964" s="802"/>
      <c r="D964" s="802"/>
      <c r="E964" s="803"/>
      <c r="F964" s="362" t="s">
        <v>438</v>
      </c>
      <c r="G964" s="362"/>
      <c r="H964" s="804" t="s">
        <v>439</v>
      </c>
      <c r="I964" s="805"/>
      <c r="J964" s="806"/>
      <c r="K964" s="363" t="s">
        <v>440</v>
      </c>
      <c r="L964" s="413"/>
      <c r="M964" s="365"/>
    </row>
    <row r="965" spans="1:13" ht="15">
      <c r="A965" s="807" t="s">
        <v>441</v>
      </c>
      <c r="B965" s="805"/>
      <c r="C965" s="805"/>
      <c r="D965" s="805"/>
      <c r="E965" s="805"/>
      <c r="F965" s="805"/>
      <c r="G965" s="805"/>
      <c r="H965" s="805"/>
      <c r="I965" s="805"/>
      <c r="J965" s="805"/>
      <c r="K965" s="805"/>
      <c r="L965" s="805"/>
      <c r="M965" s="808"/>
    </row>
    <row r="966" spans="1:13" ht="15">
      <c r="A966" s="829" t="s">
        <v>442</v>
      </c>
      <c r="B966" s="830"/>
      <c r="C966" s="830"/>
      <c r="D966" s="830"/>
      <c r="E966" s="830"/>
      <c r="F966" s="830"/>
      <c r="G966" s="830"/>
      <c r="H966" s="830"/>
      <c r="I966" s="830"/>
      <c r="J966" s="830"/>
      <c r="K966" s="830"/>
      <c r="L966" s="830"/>
      <c r="M966" s="841"/>
    </row>
    <row r="967" spans="1:13" ht="15">
      <c r="A967" s="825" t="s">
        <v>496</v>
      </c>
      <c r="B967" s="826"/>
      <c r="C967" s="819" t="s">
        <v>36</v>
      </c>
      <c r="D967" s="820"/>
      <c r="E967" s="820"/>
      <c r="F967" s="820"/>
      <c r="G967" s="832"/>
      <c r="H967" s="810" t="s">
        <v>443</v>
      </c>
      <c r="I967" s="811"/>
      <c r="J967" s="812"/>
      <c r="K967" s="819">
        <v>21</v>
      </c>
      <c r="L967" s="820"/>
      <c r="M967" s="821"/>
    </row>
    <row r="968" spans="1:13" ht="15">
      <c r="A968" s="825" t="s">
        <v>444</v>
      </c>
      <c r="B968" s="826"/>
      <c r="C968" s="819">
        <v>1</v>
      </c>
      <c r="D968" s="820"/>
      <c r="E968" s="820"/>
      <c r="F968" s="820"/>
      <c r="G968" s="832"/>
      <c r="H968" s="813" t="s">
        <v>445</v>
      </c>
      <c r="I968" s="814"/>
      <c r="J968" s="815"/>
      <c r="K968" s="819">
        <v>1443</v>
      </c>
      <c r="L968" s="820"/>
      <c r="M968" s="821"/>
    </row>
    <row r="969" spans="1:13" ht="15">
      <c r="A969" s="825" t="s">
        <v>446</v>
      </c>
      <c r="B969" s="826"/>
      <c r="C969" s="867" t="s">
        <v>526</v>
      </c>
      <c r="D969" s="820"/>
      <c r="E969" s="820"/>
      <c r="F969" s="820"/>
      <c r="G969" s="832"/>
      <c r="H969" s="813" t="s">
        <v>447</v>
      </c>
      <c r="I969" s="814"/>
      <c r="J969" s="815"/>
      <c r="K969" s="819">
        <v>9622216390</v>
      </c>
      <c r="L969" s="820"/>
      <c r="M969" s="821"/>
    </row>
    <row r="970" spans="1:13" ht="15">
      <c r="A970" s="825" t="s">
        <v>448</v>
      </c>
      <c r="B970" s="826"/>
      <c r="C970" s="819" t="s">
        <v>220</v>
      </c>
      <c r="D970" s="820"/>
      <c r="E970" s="820"/>
      <c r="F970" s="820"/>
      <c r="G970" s="832"/>
      <c r="H970" s="816" t="s">
        <v>88</v>
      </c>
      <c r="I970" s="817"/>
      <c r="J970" s="818"/>
      <c r="K970" s="819" t="s">
        <v>220</v>
      </c>
      <c r="L970" s="820"/>
      <c r="M970" s="821"/>
    </row>
    <row r="971" spans="1:13" ht="15">
      <c r="A971" s="833" t="s">
        <v>449</v>
      </c>
      <c r="B971" s="834"/>
      <c r="C971" s="834"/>
      <c r="D971" s="834"/>
      <c r="E971" s="834"/>
      <c r="F971" s="834"/>
      <c r="G971" s="834"/>
      <c r="H971" s="834"/>
      <c r="I971" s="834"/>
      <c r="J971" s="834"/>
      <c r="K971" s="834"/>
      <c r="L971" s="834"/>
      <c r="M971" s="835"/>
    </row>
    <row r="972" spans="1:13" ht="15">
      <c r="A972" s="853" t="s">
        <v>450</v>
      </c>
      <c r="B972" s="834" t="s">
        <v>451</v>
      </c>
      <c r="C972" s="834"/>
      <c r="D972" s="834"/>
      <c r="E972" s="834"/>
      <c r="F972" s="834"/>
      <c r="G972" s="834"/>
      <c r="H972" s="834" t="s">
        <v>452</v>
      </c>
      <c r="I972" s="834"/>
      <c r="J972" s="834"/>
      <c r="K972" s="834"/>
      <c r="L972" s="834"/>
      <c r="M972" s="835"/>
    </row>
    <row r="973" spans="1:13" ht="30">
      <c r="A973" s="853"/>
      <c r="B973" s="366" t="s">
        <v>453</v>
      </c>
      <c r="C973" s="366" t="s">
        <v>454</v>
      </c>
      <c r="D973" s="366" t="s">
        <v>455</v>
      </c>
      <c r="E973" s="366" t="s">
        <v>456</v>
      </c>
      <c r="F973" s="366">
        <v>100</v>
      </c>
      <c r="G973" s="367" t="s">
        <v>72</v>
      </c>
      <c r="H973" s="366" t="s">
        <v>457</v>
      </c>
      <c r="I973" s="366" t="s">
        <v>454</v>
      </c>
      <c r="J973" s="366" t="s">
        <v>455</v>
      </c>
      <c r="K973" s="366" t="s">
        <v>458</v>
      </c>
      <c r="L973" s="366">
        <v>100</v>
      </c>
      <c r="M973" s="368" t="s">
        <v>72</v>
      </c>
    </row>
    <row r="974" spans="1:13" ht="15">
      <c r="A974" s="412" t="s">
        <v>5</v>
      </c>
      <c r="B974" s="502">
        <v>8</v>
      </c>
      <c r="C974" s="501">
        <v>5</v>
      </c>
      <c r="D974" s="501">
        <v>5</v>
      </c>
      <c r="E974" s="502">
        <v>76</v>
      </c>
      <c r="F974" s="443">
        <v>94</v>
      </c>
      <c r="G974" s="518" t="s">
        <v>121</v>
      </c>
      <c r="H974" s="501">
        <v>9</v>
      </c>
      <c r="I974" s="501">
        <v>5</v>
      </c>
      <c r="J974" s="501">
        <v>5</v>
      </c>
      <c r="K974" s="517">
        <v>72</v>
      </c>
      <c r="L974" s="474">
        <f t="shared" ref="L974:L976" si="112">SUM(H974:K974)</f>
        <v>91</v>
      </c>
      <c r="M974" s="518" t="str">
        <f t="shared" ref="M974:M977" si="113">IF(L974&gt;=91,"A1",IF(L974&gt;=81,"A2",IF(L974&gt;=71,"B1",IF(L974&gt;=61,"B2",IF(L974&gt;=51,"C1",IF(L974&gt;=41,"C2",IF(L974&gt;=33,"D","E")))))))</f>
        <v>A1</v>
      </c>
    </row>
    <row r="975" spans="1:13" ht="15">
      <c r="A975" s="412" t="s">
        <v>6</v>
      </c>
      <c r="B975" s="502">
        <v>9.75</v>
      </c>
      <c r="C975" s="501">
        <v>5</v>
      </c>
      <c r="D975" s="501">
        <v>5</v>
      </c>
      <c r="E975" s="501">
        <v>74</v>
      </c>
      <c r="F975" s="443">
        <v>93.75</v>
      </c>
      <c r="G975" s="518" t="s">
        <v>121</v>
      </c>
      <c r="H975" s="446">
        <v>9</v>
      </c>
      <c r="I975" s="501">
        <v>5</v>
      </c>
      <c r="J975" s="501">
        <v>5</v>
      </c>
      <c r="K975" s="450">
        <v>73</v>
      </c>
      <c r="L975" s="447">
        <f t="shared" si="112"/>
        <v>92</v>
      </c>
      <c r="M975" s="445" t="str">
        <f t="shared" si="113"/>
        <v>A1</v>
      </c>
    </row>
    <row r="976" spans="1:13" ht="15.75">
      <c r="A976" s="412" t="s">
        <v>459</v>
      </c>
      <c r="B976" s="453">
        <v>10</v>
      </c>
      <c r="C976" s="453">
        <v>5</v>
      </c>
      <c r="D976" s="453">
        <v>5</v>
      </c>
      <c r="E976" s="453">
        <v>77</v>
      </c>
      <c r="F976" s="435">
        <f t="shared" ref="F976" si="114">B976+C976+D976+E976</f>
        <v>97</v>
      </c>
      <c r="G976" s="432" t="str">
        <f t="shared" ref="G976" si="115">IF(F976&gt;=91,"A1",IF(F976&gt;=81,"A2",IF(F976&gt;=71,"B1",IF(F976&gt;=61,"B2",IF(F976&gt;=51,"C1",IF(F976&gt;=41,"C2",IF(F976&gt;=33,"D","E")))))))</f>
        <v>A1</v>
      </c>
      <c r="H976" s="446">
        <v>9</v>
      </c>
      <c r="I976" s="501">
        <v>5</v>
      </c>
      <c r="J976" s="501">
        <v>5</v>
      </c>
      <c r="K976" s="441">
        <v>78</v>
      </c>
      <c r="L976" s="447">
        <f t="shared" si="112"/>
        <v>97</v>
      </c>
      <c r="M976" s="445" t="str">
        <f t="shared" si="113"/>
        <v>A1</v>
      </c>
    </row>
    <row r="977" spans="1:13" ht="15.75">
      <c r="A977" s="505" t="s">
        <v>8</v>
      </c>
      <c r="B977" s="432">
        <v>10</v>
      </c>
      <c r="C977" s="453">
        <v>5</v>
      </c>
      <c r="D977" s="453">
        <v>5</v>
      </c>
      <c r="E977" s="432">
        <v>75</v>
      </c>
      <c r="F977" s="435">
        <v>95</v>
      </c>
      <c r="G977" s="432" t="s">
        <v>121</v>
      </c>
      <c r="H977" s="372">
        <v>9</v>
      </c>
      <c r="I977" s="501">
        <v>5</v>
      </c>
      <c r="J977" s="501">
        <v>5</v>
      </c>
      <c r="K977" s="450">
        <v>79</v>
      </c>
      <c r="L977" s="447">
        <f t="shared" ref="L977" si="116">SUM(H977:K977)</f>
        <v>98</v>
      </c>
      <c r="M977" s="447" t="str">
        <f t="shared" si="113"/>
        <v>A1</v>
      </c>
    </row>
    <row r="978" spans="1:13" ht="15.75">
      <c r="A978" s="412" t="s">
        <v>498</v>
      </c>
      <c r="B978" s="410"/>
      <c r="C978" s="410"/>
      <c r="D978" s="410"/>
      <c r="E978" s="373"/>
      <c r="F978" s="513">
        <v>46</v>
      </c>
      <c r="G978" s="410"/>
      <c r="H978" s="410"/>
      <c r="I978" s="410"/>
      <c r="J978" s="410"/>
      <c r="K978" s="409"/>
      <c r="L978" s="410">
        <v>46</v>
      </c>
      <c r="M978" s="411"/>
    </row>
    <row r="979" spans="1:13" ht="15">
      <c r="A979" s="412" t="s">
        <v>499</v>
      </c>
      <c r="B979" s="410"/>
      <c r="C979" s="410"/>
      <c r="D979" s="410"/>
      <c r="E979" s="374"/>
      <c r="F979" s="409">
        <v>49</v>
      </c>
      <c r="G979" s="410"/>
      <c r="H979" s="410"/>
      <c r="I979" s="410"/>
      <c r="J979" s="410"/>
      <c r="K979" s="374"/>
      <c r="L979" s="409">
        <v>50</v>
      </c>
      <c r="M979" s="411"/>
    </row>
    <row r="980" spans="1:13" ht="15">
      <c r="A980" s="412" t="s">
        <v>462</v>
      </c>
      <c r="B980" s="410">
        <v>50</v>
      </c>
      <c r="C980" s="410"/>
      <c r="D980" s="410"/>
      <c r="E980" s="409"/>
      <c r="F980" s="410">
        <v>50</v>
      </c>
      <c r="G980" s="410"/>
      <c r="H980" s="410"/>
      <c r="I980" s="410"/>
      <c r="J980" s="410"/>
      <c r="K980" s="409"/>
      <c r="L980" s="410">
        <v>48</v>
      </c>
      <c r="M980" s="411"/>
    </row>
    <row r="981" spans="1:13" ht="26.25">
      <c r="A981" s="413" t="s">
        <v>463</v>
      </c>
      <c r="B981" s="413"/>
      <c r="C981" s="415" t="s">
        <v>464</v>
      </c>
      <c r="D981" s="375">
        <f>(F974+F975+F976+F977+F978)</f>
        <v>425.75</v>
      </c>
      <c r="E981" s="375"/>
      <c r="F981" s="415" t="s">
        <v>465</v>
      </c>
      <c r="G981" s="375">
        <f>(D981/500)*100</f>
        <v>85.15</v>
      </c>
      <c r="H981" s="375"/>
      <c r="I981" s="376"/>
      <c r="J981" s="851" t="s">
        <v>466</v>
      </c>
      <c r="K981" s="851"/>
      <c r="L981" s="839" t="str">
        <f>IF(G981&gt;=91,"A1",IF(G981&gt;=81,"A2",IF(G981&gt;=71,"B1",IF(G981&gt;=61,"B2",IF(G981&gt;=51,"C1",IF(G981&gt;=41,"C2",IF(G981&gt;=33,"D","E")))))))</f>
        <v>A2</v>
      </c>
      <c r="M981" s="839" t="str">
        <f t="shared" ref="M981:M983" si="117">IF(K981&gt;=91,"A1",IF(K981&gt;=81,"A2",IF(K981&gt;=71,"B1",IF(K981&gt;=61,"B2",IF(K981&gt;=51,"C1",IF(K981&gt;=41,"C2",IF(K981&gt;=33,"D","E")))))))</f>
        <v>E</v>
      </c>
    </row>
    <row r="982" spans="1:13" ht="26.25">
      <c r="A982" s="377" t="s">
        <v>467</v>
      </c>
      <c r="B982" s="413"/>
      <c r="C982" s="415" t="s">
        <v>468</v>
      </c>
      <c r="D982" s="375">
        <f>(L974+L975+L976+L977+L978)</f>
        <v>424</v>
      </c>
      <c r="E982" s="375"/>
      <c r="F982" s="415" t="s">
        <v>469</v>
      </c>
      <c r="G982" s="378">
        <f>D982/500*100</f>
        <v>84.8</v>
      </c>
      <c r="H982" s="378"/>
      <c r="I982" s="379"/>
      <c r="J982" s="851" t="s">
        <v>470</v>
      </c>
      <c r="K982" s="851"/>
      <c r="L982" s="839" t="str">
        <f>IF(G982&gt;=91,"A1",IF(G982&gt;=81,"A2",IF(G982&gt;=71,"B1",IF(G982&gt;=61,"B2",IF(G982&gt;=51,"C1",IF(G982&gt;=41,"C2",IF(G982&gt;=33,"D","E")))))))</f>
        <v>A2</v>
      </c>
      <c r="M982" s="839" t="str">
        <f t="shared" si="117"/>
        <v>E</v>
      </c>
    </row>
    <row r="983" spans="1:13" ht="15">
      <c r="A983" s="416" t="s">
        <v>471</v>
      </c>
      <c r="B983" s="416"/>
      <c r="C983" s="416">
        <f>(D981+D982)</f>
        <v>849.75</v>
      </c>
      <c r="D983" s="852"/>
      <c r="E983" s="852"/>
      <c r="F983" s="416" t="s">
        <v>472</v>
      </c>
      <c r="G983" s="416"/>
      <c r="H983" s="416"/>
      <c r="I983" s="512">
        <f>(C983/900)*100</f>
        <v>94.416666666666671</v>
      </c>
      <c r="J983" s="416" t="s">
        <v>473</v>
      </c>
      <c r="K983" s="416"/>
      <c r="L983" s="852" t="str">
        <f>IF(I983&gt;=91,"A1",IF(I983&gt;=81,"A2",IF(I983&gt;=71,"B1",IF(I983&gt;=61,"B2",IF(I983&gt;=51,"C1",IF(I983&gt;=41,"C2",IF(I983&gt;=33,"D","E")))))))</f>
        <v>A1</v>
      </c>
      <c r="M983" s="852" t="str">
        <f t="shared" si="117"/>
        <v>E</v>
      </c>
    </row>
    <row r="984" spans="1:13">
      <c r="A984" s="822" t="s">
        <v>100</v>
      </c>
      <c r="B984" s="823"/>
      <c r="C984" s="823"/>
      <c r="D984" s="823"/>
      <c r="E984" s="823"/>
      <c r="F984" s="823"/>
      <c r="G984" s="823"/>
      <c r="H984" s="823"/>
      <c r="I984" s="823"/>
      <c r="J984" s="823"/>
      <c r="K984" s="823"/>
      <c r="L984" s="823"/>
      <c r="M984" s="824"/>
    </row>
    <row r="985" spans="1:13" ht="15">
      <c r="A985" s="833" t="s">
        <v>101</v>
      </c>
      <c r="B985" s="834"/>
      <c r="C985" s="834"/>
      <c r="D985" s="834"/>
      <c r="E985" s="834"/>
      <c r="F985" s="834"/>
      <c r="G985" s="834"/>
      <c r="H985" s="834"/>
      <c r="I985" s="834"/>
      <c r="J985" s="834"/>
      <c r="K985" s="834"/>
      <c r="L985" s="834"/>
      <c r="M985" s="835"/>
    </row>
    <row r="986" spans="1:13" ht="15">
      <c r="A986" s="833" t="s">
        <v>102</v>
      </c>
      <c r="B986" s="834"/>
      <c r="C986" s="834"/>
      <c r="D986" s="834"/>
      <c r="E986" s="834"/>
      <c r="F986" s="834" t="s">
        <v>103</v>
      </c>
      <c r="G986" s="834"/>
      <c r="H986" s="834"/>
      <c r="I986" s="834"/>
      <c r="J986" s="834"/>
      <c r="K986" s="834" t="s">
        <v>474</v>
      </c>
      <c r="L986" s="834"/>
      <c r="M986" s="835"/>
    </row>
    <row r="987" spans="1:13" ht="15">
      <c r="A987" s="836" t="s">
        <v>104</v>
      </c>
      <c r="B987" s="837"/>
      <c r="C987" s="837"/>
      <c r="D987" s="837"/>
      <c r="E987" s="837"/>
      <c r="F987" s="838" t="s">
        <v>105</v>
      </c>
      <c r="G987" s="839"/>
      <c r="H987" s="839"/>
      <c r="I987" s="839"/>
      <c r="J987" s="839"/>
      <c r="K987" s="838" t="s">
        <v>105</v>
      </c>
      <c r="L987" s="839"/>
      <c r="M987" s="840"/>
    </row>
    <row r="988" spans="1:13" ht="15">
      <c r="A988" s="833" t="s">
        <v>106</v>
      </c>
      <c r="B988" s="834"/>
      <c r="C988" s="834"/>
      <c r="D988" s="834"/>
      <c r="E988" s="834"/>
      <c r="F988" s="834"/>
      <c r="G988" s="834"/>
      <c r="H988" s="834"/>
      <c r="I988" s="834"/>
      <c r="J988" s="834"/>
      <c r="K988" s="834"/>
      <c r="L988" s="834"/>
      <c r="M988" s="835"/>
    </row>
    <row r="989" spans="1:13" ht="15">
      <c r="A989" s="833" t="s">
        <v>102</v>
      </c>
      <c r="B989" s="834"/>
      <c r="C989" s="834"/>
      <c r="D989" s="834"/>
      <c r="E989" s="834"/>
      <c r="F989" s="834" t="s">
        <v>103</v>
      </c>
      <c r="G989" s="834"/>
      <c r="H989" s="834"/>
      <c r="I989" s="834"/>
      <c r="J989" s="834"/>
      <c r="K989" s="834" t="s">
        <v>474</v>
      </c>
      <c r="L989" s="834"/>
      <c r="M989" s="835"/>
    </row>
    <row r="990" spans="1:13" ht="15">
      <c r="A990" s="825" t="s">
        <v>107</v>
      </c>
      <c r="B990" s="826"/>
      <c r="C990" s="826"/>
      <c r="D990" s="826"/>
      <c r="E990" s="826"/>
      <c r="F990" s="834" t="s">
        <v>105</v>
      </c>
      <c r="G990" s="834"/>
      <c r="H990" s="834"/>
      <c r="I990" s="834"/>
      <c r="J990" s="834"/>
      <c r="K990" s="834" t="s">
        <v>105</v>
      </c>
      <c r="L990" s="834"/>
      <c r="M990" s="835"/>
    </row>
    <row r="991" spans="1:13" ht="15">
      <c r="A991" s="825" t="s">
        <v>109</v>
      </c>
      <c r="B991" s="826"/>
      <c r="C991" s="826"/>
      <c r="D991" s="826"/>
      <c r="E991" s="826"/>
      <c r="F991" s="868" t="s">
        <v>105</v>
      </c>
      <c r="G991" s="839"/>
      <c r="H991" s="839"/>
      <c r="I991" s="839"/>
      <c r="J991" s="839"/>
      <c r="K991" s="868" t="s">
        <v>105</v>
      </c>
      <c r="L991" s="839"/>
      <c r="M991" s="840"/>
    </row>
    <row r="992" spans="1:13" ht="15">
      <c r="A992" s="829" t="s">
        <v>110</v>
      </c>
      <c r="B992" s="830"/>
      <c r="C992" s="830"/>
      <c r="D992" s="830"/>
      <c r="E992" s="831"/>
      <c r="F992" s="869" t="s">
        <v>105</v>
      </c>
      <c r="G992" s="870"/>
      <c r="H992" s="870"/>
      <c r="I992" s="870"/>
      <c r="J992" s="871"/>
      <c r="K992" s="869" t="s">
        <v>105</v>
      </c>
      <c r="L992" s="870"/>
      <c r="M992" s="872"/>
    </row>
    <row r="993" spans="1:13" ht="15">
      <c r="A993" s="829" t="s">
        <v>111</v>
      </c>
      <c r="B993" s="830"/>
      <c r="C993" s="830"/>
      <c r="D993" s="830"/>
      <c r="E993" s="831"/>
      <c r="F993" s="869" t="s">
        <v>105</v>
      </c>
      <c r="G993" s="870"/>
      <c r="H993" s="870"/>
      <c r="I993" s="870"/>
      <c r="J993" s="871"/>
      <c r="K993" s="869" t="s">
        <v>105</v>
      </c>
      <c r="L993" s="870"/>
      <c r="M993" s="872"/>
    </row>
    <row r="994" spans="1:13" ht="15">
      <c r="A994" s="833" t="s">
        <v>112</v>
      </c>
      <c r="B994" s="834"/>
      <c r="C994" s="834"/>
      <c r="D994" s="834"/>
      <c r="E994" s="834"/>
      <c r="F994" s="834"/>
      <c r="G994" s="834"/>
      <c r="H994" s="834"/>
      <c r="I994" s="834"/>
      <c r="J994" s="834"/>
      <c r="K994" s="834"/>
      <c r="L994" s="834"/>
      <c r="M994" s="835"/>
    </row>
    <row r="995" spans="1:13" ht="15">
      <c r="A995" s="833" t="s">
        <v>102</v>
      </c>
      <c r="B995" s="834"/>
      <c r="C995" s="834"/>
      <c r="D995" s="834"/>
      <c r="E995" s="834"/>
      <c r="F995" s="834" t="s">
        <v>103</v>
      </c>
      <c r="G995" s="834"/>
      <c r="H995" s="834"/>
      <c r="I995" s="834"/>
      <c r="J995" s="834"/>
      <c r="K995" s="834" t="s">
        <v>474</v>
      </c>
      <c r="L995" s="834"/>
      <c r="M995" s="835"/>
    </row>
    <row r="996" spans="1:13" ht="15">
      <c r="A996" s="836" t="s">
        <v>113</v>
      </c>
      <c r="B996" s="837"/>
      <c r="C996" s="837"/>
      <c r="D996" s="837"/>
      <c r="E996" s="837"/>
      <c r="F996" s="837"/>
      <c r="G996" s="827" t="s">
        <v>536</v>
      </c>
      <c r="H996" s="827"/>
      <c r="I996" s="827"/>
      <c r="J996" s="827"/>
      <c r="K996" s="827"/>
      <c r="L996" s="827"/>
      <c r="M996" s="828"/>
    </row>
    <row r="997" spans="1:13" ht="15">
      <c r="A997" s="412" t="s">
        <v>475</v>
      </c>
      <c r="B997" s="819" t="s">
        <v>401</v>
      </c>
      <c r="C997" s="820"/>
      <c r="D997" s="820"/>
      <c r="E997" s="820"/>
      <c r="F997" s="820"/>
      <c r="G997" s="820"/>
      <c r="H997" s="820"/>
      <c r="I997" s="820"/>
      <c r="J997" s="820"/>
      <c r="K997" s="820"/>
      <c r="L997" s="820"/>
      <c r="M997" s="821"/>
    </row>
    <row r="998" spans="1:13" ht="15">
      <c r="A998" s="412" t="s">
        <v>115</v>
      </c>
      <c r="B998" s="819" t="s">
        <v>502</v>
      </c>
      <c r="C998" s="820"/>
      <c r="D998" s="820"/>
      <c r="E998" s="820"/>
      <c r="F998" s="820"/>
      <c r="G998" s="820"/>
      <c r="H998" s="820"/>
      <c r="I998" s="820"/>
      <c r="J998" s="820"/>
      <c r="K998" s="820"/>
      <c r="L998" s="820"/>
      <c r="M998" s="821"/>
    </row>
    <row r="999" spans="1:13">
      <c r="A999" s="833" t="s">
        <v>476</v>
      </c>
      <c r="B999" s="834"/>
      <c r="C999" s="834"/>
      <c r="D999" s="839"/>
      <c r="E999" s="839"/>
      <c r="F999" s="839"/>
      <c r="G999" s="839"/>
      <c r="H999" s="839"/>
      <c r="I999" s="839"/>
      <c r="J999" s="834" t="s">
        <v>477</v>
      </c>
      <c r="K999" s="834"/>
      <c r="L999" s="834"/>
      <c r="M999" s="835"/>
    </row>
    <row r="1000" spans="1:13">
      <c r="A1000" s="833"/>
      <c r="B1000" s="834"/>
      <c r="C1000" s="834"/>
      <c r="D1000" s="839"/>
      <c r="E1000" s="839"/>
      <c r="F1000" s="839"/>
      <c r="G1000" s="839"/>
      <c r="H1000" s="839"/>
      <c r="I1000" s="839"/>
      <c r="J1000" s="834"/>
      <c r="K1000" s="834"/>
      <c r="L1000" s="834"/>
      <c r="M1000" s="835"/>
    </row>
    <row r="1001" spans="1:13">
      <c r="A1001" s="833"/>
      <c r="B1001" s="834"/>
      <c r="C1001" s="834"/>
      <c r="D1001" s="839"/>
      <c r="E1001" s="839"/>
      <c r="F1001" s="839"/>
      <c r="G1001" s="839"/>
      <c r="H1001" s="839"/>
      <c r="I1001" s="839"/>
      <c r="J1001" s="834"/>
      <c r="K1001" s="834"/>
      <c r="L1001" s="834"/>
      <c r="M1001" s="835"/>
    </row>
    <row r="1002" spans="1:13">
      <c r="A1002" s="833"/>
      <c r="B1002" s="834"/>
      <c r="C1002" s="834"/>
      <c r="D1002" s="839"/>
      <c r="E1002" s="839"/>
      <c r="F1002" s="839"/>
      <c r="G1002" s="839"/>
      <c r="H1002" s="839"/>
      <c r="I1002" s="839"/>
      <c r="J1002" s="834"/>
      <c r="K1002" s="834"/>
      <c r="L1002" s="834"/>
      <c r="M1002" s="835"/>
    </row>
    <row r="1003" spans="1:13">
      <c r="A1003" s="845" t="s">
        <v>116</v>
      </c>
      <c r="B1003" s="846"/>
      <c r="C1003" s="846"/>
      <c r="D1003" s="846"/>
      <c r="E1003" s="846"/>
      <c r="F1003" s="846"/>
      <c r="G1003" s="846"/>
      <c r="H1003" s="847" t="s">
        <v>117</v>
      </c>
      <c r="I1003" s="848"/>
      <c r="J1003" s="848"/>
      <c r="K1003" s="848"/>
      <c r="L1003" s="848"/>
      <c r="M1003" s="849"/>
    </row>
    <row r="1004" spans="1:13">
      <c r="A1004" s="408" t="s">
        <v>118</v>
      </c>
      <c r="B1004" s="846" t="s">
        <v>12</v>
      </c>
      <c r="C1004" s="846"/>
      <c r="D1004" s="382" t="s">
        <v>118</v>
      </c>
      <c r="E1004" s="407"/>
      <c r="F1004" s="846" t="s">
        <v>12</v>
      </c>
      <c r="G1004" s="846"/>
      <c r="H1004" s="384"/>
      <c r="I1004" s="384"/>
      <c r="J1004" s="385" t="s">
        <v>119</v>
      </c>
      <c r="K1004" s="384"/>
      <c r="L1004" s="386" t="s">
        <v>12</v>
      </c>
      <c r="M1004" s="387"/>
    </row>
    <row r="1005" spans="1:13">
      <c r="A1005" s="388" t="s">
        <v>120</v>
      </c>
      <c r="B1005" s="854" t="s">
        <v>121</v>
      </c>
      <c r="C1005" s="854"/>
      <c r="D1005" s="854" t="s">
        <v>122</v>
      </c>
      <c r="E1005" s="854"/>
      <c r="F1005" s="854" t="s">
        <v>123</v>
      </c>
      <c r="G1005" s="854"/>
      <c r="H1005" s="384"/>
      <c r="I1005" s="384"/>
      <c r="J1005" s="855">
        <v>3</v>
      </c>
      <c r="K1005" s="856"/>
      <c r="L1005" s="407" t="s">
        <v>105</v>
      </c>
      <c r="M1005" s="387"/>
    </row>
    <row r="1006" spans="1:13">
      <c r="A1006" s="388" t="s">
        <v>124</v>
      </c>
      <c r="B1006" s="854" t="s">
        <v>125</v>
      </c>
      <c r="C1006" s="854"/>
      <c r="D1006" s="854" t="s">
        <v>126</v>
      </c>
      <c r="E1006" s="854"/>
      <c r="F1006" s="854" t="s">
        <v>127</v>
      </c>
      <c r="G1006" s="854"/>
      <c r="H1006" s="384"/>
      <c r="I1006" s="384"/>
      <c r="J1006" s="855">
        <v>2</v>
      </c>
      <c r="K1006" s="856"/>
      <c r="L1006" s="407" t="s">
        <v>108</v>
      </c>
      <c r="M1006" s="387"/>
    </row>
    <row r="1007" spans="1:13">
      <c r="A1007" s="388" t="s">
        <v>128</v>
      </c>
      <c r="B1007" s="854" t="s">
        <v>129</v>
      </c>
      <c r="C1007" s="854"/>
      <c r="D1007" s="854" t="s">
        <v>130</v>
      </c>
      <c r="E1007" s="854"/>
      <c r="F1007" s="854" t="s">
        <v>131</v>
      </c>
      <c r="G1007" s="854"/>
      <c r="H1007" s="384"/>
      <c r="I1007" s="384"/>
      <c r="J1007" s="855">
        <v>1</v>
      </c>
      <c r="K1007" s="856"/>
      <c r="L1007" s="407" t="s">
        <v>132</v>
      </c>
      <c r="M1007" s="387"/>
    </row>
    <row r="1008" spans="1:13" ht="13.5" thickBot="1">
      <c r="A1008" s="389" t="s">
        <v>133</v>
      </c>
      <c r="B1008" s="859" t="s">
        <v>134</v>
      </c>
      <c r="C1008" s="859"/>
      <c r="D1008" s="860" t="s">
        <v>135</v>
      </c>
      <c r="E1008" s="860"/>
      <c r="F1008" s="860" t="s">
        <v>136</v>
      </c>
      <c r="G1008" s="860"/>
      <c r="H1008" s="390"/>
      <c r="I1008" s="390"/>
      <c r="J1008" s="390"/>
      <c r="K1008" s="390"/>
      <c r="L1008" s="390"/>
      <c r="M1008" s="391"/>
    </row>
    <row r="1009" spans="1:13" ht="13.5" thickBot="1"/>
    <row r="1010" spans="1:13" ht="15.75">
      <c r="A1010" s="360"/>
      <c r="B1010" s="797" t="s">
        <v>434</v>
      </c>
      <c r="C1010" s="797"/>
      <c r="D1010" s="797"/>
      <c r="E1010" s="797"/>
      <c r="F1010" s="797"/>
      <c r="G1010" s="797"/>
      <c r="H1010" s="797"/>
      <c r="I1010" s="809"/>
      <c r="J1010" s="796" t="s">
        <v>435</v>
      </c>
      <c r="K1010" s="797"/>
      <c r="L1010" s="797"/>
      <c r="M1010" s="798"/>
    </row>
    <row r="1011" spans="1:13" ht="20.25">
      <c r="A1011" s="799" t="s">
        <v>436</v>
      </c>
      <c r="B1011" s="800"/>
      <c r="C1011" s="800"/>
      <c r="D1011" s="800"/>
      <c r="E1011" s="800"/>
      <c r="F1011" s="800"/>
      <c r="G1011" s="800"/>
      <c r="H1011" s="800"/>
      <c r="I1011" s="800"/>
      <c r="J1011" s="800"/>
      <c r="K1011" s="800"/>
      <c r="L1011" s="800"/>
      <c r="M1011" s="801"/>
    </row>
    <row r="1012" spans="1:13" ht="20.25">
      <c r="A1012" s="361"/>
      <c r="B1012" s="802" t="s">
        <v>437</v>
      </c>
      <c r="C1012" s="802"/>
      <c r="D1012" s="802"/>
      <c r="E1012" s="803"/>
      <c r="F1012" s="362" t="s">
        <v>438</v>
      </c>
      <c r="G1012" s="362"/>
      <c r="H1012" s="804" t="s">
        <v>439</v>
      </c>
      <c r="I1012" s="805"/>
      <c r="J1012" s="806"/>
      <c r="K1012" s="363" t="s">
        <v>440</v>
      </c>
      <c r="L1012" s="413"/>
      <c r="M1012" s="365"/>
    </row>
    <row r="1013" spans="1:13" ht="15">
      <c r="A1013" s="807" t="s">
        <v>441</v>
      </c>
      <c r="B1013" s="805"/>
      <c r="C1013" s="805"/>
      <c r="D1013" s="805"/>
      <c r="E1013" s="805"/>
      <c r="F1013" s="805"/>
      <c r="G1013" s="805"/>
      <c r="H1013" s="805"/>
      <c r="I1013" s="805"/>
      <c r="J1013" s="805"/>
      <c r="K1013" s="805"/>
      <c r="L1013" s="805"/>
      <c r="M1013" s="808"/>
    </row>
    <row r="1014" spans="1:13" ht="15">
      <c r="A1014" s="829" t="s">
        <v>442</v>
      </c>
      <c r="B1014" s="830"/>
      <c r="C1014" s="830"/>
      <c r="D1014" s="830"/>
      <c r="E1014" s="830"/>
      <c r="F1014" s="830"/>
      <c r="G1014" s="830"/>
      <c r="H1014" s="830"/>
      <c r="I1014" s="830"/>
      <c r="J1014" s="830"/>
      <c r="K1014" s="830"/>
      <c r="L1014" s="830"/>
      <c r="M1014" s="841"/>
    </row>
    <row r="1015" spans="1:13" ht="15">
      <c r="A1015" s="825" t="s">
        <v>496</v>
      </c>
      <c r="B1015" s="826"/>
      <c r="C1015" s="819" t="s">
        <v>37</v>
      </c>
      <c r="D1015" s="820"/>
      <c r="E1015" s="820"/>
      <c r="F1015" s="820"/>
      <c r="G1015" s="832"/>
      <c r="H1015" s="810" t="s">
        <v>443</v>
      </c>
      <c r="I1015" s="811"/>
      <c r="J1015" s="812"/>
      <c r="K1015" s="819">
        <v>22</v>
      </c>
      <c r="L1015" s="820"/>
      <c r="M1015" s="821"/>
    </row>
    <row r="1016" spans="1:13" ht="15">
      <c r="A1016" s="825" t="s">
        <v>444</v>
      </c>
      <c r="B1016" s="826"/>
      <c r="C1016" s="819">
        <v>1</v>
      </c>
      <c r="D1016" s="820"/>
      <c r="E1016" s="820"/>
      <c r="F1016" s="820"/>
      <c r="G1016" s="832"/>
      <c r="H1016" s="813" t="s">
        <v>445</v>
      </c>
      <c r="I1016" s="814"/>
      <c r="J1016" s="815"/>
      <c r="K1016" s="819">
        <v>1528</v>
      </c>
      <c r="L1016" s="820"/>
      <c r="M1016" s="821"/>
    </row>
    <row r="1017" spans="1:13" ht="15">
      <c r="A1017" s="825" t="s">
        <v>446</v>
      </c>
      <c r="B1017" s="826"/>
      <c r="C1017" s="867" t="s">
        <v>527</v>
      </c>
      <c r="D1017" s="820"/>
      <c r="E1017" s="820"/>
      <c r="F1017" s="820"/>
      <c r="G1017" s="832"/>
      <c r="H1017" s="813" t="s">
        <v>447</v>
      </c>
      <c r="I1017" s="814"/>
      <c r="J1017" s="815"/>
      <c r="K1017" s="819">
        <v>9419140311</v>
      </c>
      <c r="L1017" s="820"/>
      <c r="M1017" s="821"/>
    </row>
    <row r="1018" spans="1:13" ht="15">
      <c r="A1018" s="825" t="s">
        <v>448</v>
      </c>
      <c r="B1018" s="826"/>
      <c r="C1018" s="819" t="s">
        <v>224</v>
      </c>
      <c r="D1018" s="820"/>
      <c r="E1018" s="820"/>
      <c r="F1018" s="820"/>
      <c r="G1018" s="832"/>
      <c r="H1018" s="816" t="s">
        <v>88</v>
      </c>
      <c r="I1018" s="817"/>
      <c r="J1018" s="818"/>
      <c r="K1018" s="819" t="s">
        <v>225</v>
      </c>
      <c r="L1018" s="820"/>
      <c r="M1018" s="821"/>
    </row>
    <row r="1019" spans="1:13" ht="15">
      <c r="A1019" s="833" t="s">
        <v>449</v>
      </c>
      <c r="B1019" s="834"/>
      <c r="C1019" s="834"/>
      <c r="D1019" s="834"/>
      <c r="E1019" s="834"/>
      <c r="F1019" s="834"/>
      <c r="G1019" s="834"/>
      <c r="H1019" s="834"/>
      <c r="I1019" s="834"/>
      <c r="J1019" s="834"/>
      <c r="K1019" s="834"/>
      <c r="L1019" s="834"/>
      <c r="M1019" s="835"/>
    </row>
    <row r="1020" spans="1:13" ht="15">
      <c r="A1020" s="853" t="s">
        <v>450</v>
      </c>
      <c r="B1020" s="834" t="s">
        <v>451</v>
      </c>
      <c r="C1020" s="834"/>
      <c r="D1020" s="834"/>
      <c r="E1020" s="834"/>
      <c r="F1020" s="834"/>
      <c r="G1020" s="834"/>
      <c r="H1020" s="834" t="s">
        <v>452</v>
      </c>
      <c r="I1020" s="834"/>
      <c r="J1020" s="834"/>
      <c r="K1020" s="834"/>
      <c r="L1020" s="834"/>
      <c r="M1020" s="835"/>
    </row>
    <row r="1021" spans="1:13" ht="30">
      <c r="A1021" s="853"/>
      <c r="B1021" s="366" t="s">
        <v>453</v>
      </c>
      <c r="C1021" s="366" t="s">
        <v>454</v>
      </c>
      <c r="D1021" s="366" t="s">
        <v>455</v>
      </c>
      <c r="E1021" s="366" t="s">
        <v>456</v>
      </c>
      <c r="F1021" s="366">
        <v>100</v>
      </c>
      <c r="G1021" s="367" t="s">
        <v>72</v>
      </c>
      <c r="H1021" s="366" t="s">
        <v>457</v>
      </c>
      <c r="I1021" s="366" t="s">
        <v>454</v>
      </c>
      <c r="J1021" s="366" t="s">
        <v>455</v>
      </c>
      <c r="K1021" s="366" t="s">
        <v>458</v>
      </c>
      <c r="L1021" s="366">
        <v>100</v>
      </c>
      <c r="M1021" s="368" t="s">
        <v>72</v>
      </c>
    </row>
    <row r="1022" spans="1:13" ht="15">
      <c r="A1022" s="412" t="s">
        <v>5</v>
      </c>
      <c r="B1022" s="404">
        <v>10</v>
      </c>
      <c r="C1022" s="468">
        <v>5</v>
      </c>
      <c r="D1022" s="468">
        <v>5</v>
      </c>
      <c r="E1022" s="404">
        <v>79</v>
      </c>
      <c r="F1022" s="469">
        <v>99</v>
      </c>
      <c r="G1022" s="468" t="s">
        <v>121</v>
      </c>
      <c r="H1022" s="468">
        <v>10</v>
      </c>
      <c r="I1022" s="501">
        <v>5</v>
      </c>
      <c r="J1022" s="501">
        <v>5</v>
      </c>
      <c r="K1022" s="525">
        <v>76</v>
      </c>
      <c r="L1022" s="474">
        <f t="shared" ref="L1022:L1024" si="118">SUM(H1022:K1022)</f>
        <v>96</v>
      </c>
      <c r="M1022" s="518" t="str">
        <f t="shared" ref="M1022:M1025" si="119">IF(L1022&gt;=91,"A1",IF(L1022&gt;=81,"A2",IF(L1022&gt;=71,"B1",IF(L1022&gt;=61,"B2",IF(L1022&gt;=51,"C1",IF(L1022&gt;=41,"C2",IF(L1022&gt;=33,"D","E")))))))</f>
        <v>A1</v>
      </c>
    </row>
    <row r="1023" spans="1:13" ht="15">
      <c r="A1023" s="412" t="s">
        <v>6</v>
      </c>
      <c r="B1023" s="404">
        <v>10</v>
      </c>
      <c r="C1023" s="468">
        <v>5</v>
      </c>
      <c r="D1023" s="468">
        <v>5</v>
      </c>
      <c r="E1023" s="468">
        <v>76</v>
      </c>
      <c r="F1023" s="469">
        <v>96</v>
      </c>
      <c r="G1023" s="468" t="s">
        <v>121</v>
      </c>
      <c r="H1023" s="446">
        <v>9.5</v>
      </c>
      <c r="I1023" s="501">
        <v>5</v>
      </c>
      <c r="J1023" s="501">
        <v>5</v>
      </c>
      <c r="K1023" s="450">
        <v>77</v>
      </c>
      <c r="L1023" s="447">
        <f t="shared" si="118"/>
        <v>96.5</v>
      </c>
      <c r="M1023" s="445" t="str">
        <f t="shared" si="119"/>
        <v>A1</v>
      </c>
    </row>
    <row r="1024" spans="1:13" ht="15.75">
      <c r="A1024" s="412" t="s">
        <v>459</v>
      </c>
      <c r="B1024" s="453">
        <v>10</v>
      </c>
      <c r="C1024" s="453">
        <v>5</v>
      </c>
      <c r="D1024" s="453">
        <v>5</v>
      </c>
      <c r="E1024" s="453">
        <v>77</v>
      </c>
      <c r="F1024" s="435">
        <f t="shared" ref="F1024" si="120">B1024+C1024+D1024+E1024</f>
        <v>97</v>
      </c>
      <c r="G1024" s="432" t="str">
        <f t="shared" ref="G1024" si="121">IF(F1024&gt;=91,"A1",IF(F1024&gt;=81,"A2",IF(F1024&gt;=71,"B1",IF(F1024&gt;=61,"B2",IF(F1024&gt;=51,"C1",IF(F1024&gt;=41,"C2",IF(F1024&gt;=33,"D","E")))))))</f>
        <v>A1</v>
      </c>
      <c r="H1024" s="446">
        <v>9.75</v>
      </c>
      <c r="I1024" s="501">
        <v>5</v>
      </c>
      <c r="J1024" s="501">
        <v>5</v>
      </c>
      <c r="K1024" s="441">
        <v>75</v>
      </c>
      <c r="L1024" s="447">
        <f t="shared" si="118"/>
        <v>94.75</v>
      </c>
      <c r="M1024" s="445" t="str">
        <f t="shared" si="119"/>
        <v>A1</v>
      </c>
    </row>
    <row r="1025" spans="1:13" ht="15.75">
      <c r="A1025" s="505" t="s">
        <v>8</v>
      </c>
      <c r="B1025" s="432">
        <v>10</v>
      </c>
      <c r="C1025" s="453">
        <v>5</v>
      </c>
      <c r="D1025" s="453">
        <v>5</v>
      </c>
      <c r="E1025" s="432">
        <v>74</v>
      </c>
      <c r="F1025" s="435">
        <v>94</v>
      </c>
      <c r="G1025" s="432" t="s">
        <v>121</v>
      </c>
      <c r="H1025" s="372">
        <v>10</v>
      </c>
      <c r="I1025" s="501">
        <v>5</v>
      </c>
      <c r="J1025" s="501">
        <v>5</v>
      </c>
      <c r="K1025" s="450">
        <v>79</v>
      </c>
      <c r="L1025" s="447">
        <f t="shared" ref="L1025" si="122">SUM(H1025:K1025)</f>
        <v>99</v>
      </c>
      <c r="M1025" s="447" t="str">
        <f t="shared" si="119"/>
        <v>A1</v>
      </c>
    </row>
    <row r="1026" spans="1:13" ht="15.75">
      <c r="A1026" s="412" t="s">
        <v>498</v>
      </c>
      <c r="B1026" s="410"/>
      <c r="C1026" s="410"/>
      <c r="D1026" s="410"/>
      <c r="E1026" s="373"/>
      <c r="F1026" s="513">
        <v>49</v>
      </c>
      <c r="G1026" s="410"/>
      <c r="H1026" s="410"/>
      <c r="I1026" s="410"/>
      <c r="J1026" s="410"/>
      <c r="K1026" s="409"/>
      <c r="L1026" s="410">
        <v>48.25</v>
      </c>
      <c r="M1026" s="411"/>
    </row>
    <row r="1027" spans="1:13" ht="15">
      <c r="A1027" s="412" t="s">
        <v>499</v>
      </c>
      <c r="B1027" s="410"/>
      <c r="C1027" s="410"/>
      <c r="D1027" s="410"/>
      <c r="E1027" s="374"/>
      <c r="F1027" s="409">
        <v>50</v>
      </c>
      <c r="G1027" s="410"/>
      <c r="H1027" s="410"/>
      <c r="I1027" s="410"/>
      <c r="J1027" s="410"/>
      <c r="K1027" s="374"/>
      <c r="L1027" s="409">
        <v>50</v>
      </c>
      <c r="M1027" s="411"/>
    </row>
    <row r="1028" spans="1:13" ht="15">
      <c r="A1028" s="412" t="s">
        <v>462</v>
      </c>
      <c r="B1028" s="410">
        <v>50</v>
      </c>
      <c r="C1028" s="410"/>
      <c r="D1028" s="410"/>
      <c r="E1028" s="409"/>
      <c r="F1028" s="410">
        <v>50</v>
      </c>
      <c r="G1028" s="410"/>
      <c r="H1028" s="410"/>
      <c r="I1028" s="410"/>
      <c r="J1028" s="410"/>
      <c r="K1028" s="409"/>
      <c r="L1028" s="410">
        <v>50</v>
      </c>
      <c r="M1028" s="411"/>
    </row>
    <row r="1029" spans="1:13" ht="26.25">
      <c r="A1029" s="413" t="s">
        <v>463</v>
      </c>
      <c r="B1029" s="413"/>
      <c r="C1029" s="415" t="s">
        <v>464</v>
      </c>
      <c r="D1029" s="375">
        <f>(F1022+F1023+F1024+F1025+F1026)</f>
        <v>435</v>
      </c>
      <c r="E1029" s="375"/>
      <c r="F1029" s="415" t="s">
        <v>465</v>
      </c>
      <c r="G1029" s="375">
        <f>(D1029/500)*100</f>
        <v>87</v>
      </c>
      <c r="H1029" s="375"/>
      <c r="I1029" s="376"/>
      <c r="J1029" s="851" t="s">
        <v>466</v>
      </c>
      <c r="K1029" s="851"/>
      <c r="L1029" s="839" t="str">
        <f>IF(G1029&gt;=91,"A1",IF(G1029&gt;=81,"A2",IF(G1029&gt;=71,"B1",IF(G1029&gt;=61,"B2",IF(G1029&gt;=51,"C1",IF(G1029&gt;=41,"C2",IF(G1029&gt;=33,"D","E")))))))</f>
        <v>A2</v>
      </c>
      <c r="M1029" s="839" t="str">
        <f t="shared" ref="M1029:M1031" si="123">IF(K1029&gt;=91,"A1",IF(K1029&gt;=81,"A2",IF(K1029&gt;=71,"B1",IF(K1029&gt;=61,"B2",IF(K1029&gt;=51,"C1",IF(K1029&gt;=41,"C2",IF(K1029&gt;=33,"D","E")))))))</f>
        <v>E</v>
      </c>
    </row>
    <row r="1030" spans="1:13" ht="26.25">
      <c r="A1030" s="377" t="s">
        <v>467</v>
      </c>
      <c r="B1030" s="413"/>
      <c r="C1030" s="415" t="s">
        <v>468</v>
      </c>
      <c r="D1030" s="375">
        <f>(L1022+L1023+L1024+L1025+L1026)</f>
        <v>434.5</v>
      </c>
      <c r="E1030" s="375"/>
      <c r="F1030" s="415" t="s">
        <v>469</v>
      </c>
      <c r="G1030" s="378">
        <f>D1030/500*100</f>
        <v>86.9</v>
      </c>
      <c r="H1030" s="378"/>
      <c r="I1030" s="379"/>
      <c r="J1030" s="851" t="s">
        <v>470</v>
      </c>
      <c r="K1030" s="851"/>
      <c r="L1030" s="839" t="str">
        <f>IF(G1030&gt;=91,"A1",IF(G1030&gt;=81,"A2",IF(G1030&gt;=71,"B1",IF(G1030&gt;=61,"B2",IF(G1030&gt;=51,"C1",IF(G1030&gt;=41,"C2",IF(G1030&gt;=33,"D","E")))))))</f>
        <v>A2</v>
      </c>
      <c r="M1030" s="839" t="str">
        <f t="shared" si="123"/>
        <v>E</v>
      </c>
    </row>
    <row r="1031" spans="1:13" ht="15">
      <c r="A1031" s="416" t="s">
        <v>471</v>
      </c>
      <c r="B1031" s="416"/>
      <c r="C1031" s="416">
        <f>(D1029+D1030)</f>
        <v>869.5</v>
      </c>
      <c r="D1031" s="852"/>
      <c r="E1031" s="852"/>
      <c r="F1031" s="416" t="s">
        <v>472</v>
      </c>
      <c r="G1031" s="416"/>
      <c r="H1031" s="416"/>
      <c r="I1031" s="512">
        <f>(C1031/900)*100</f>
        <v>96.611111111111114</v>
      </c>
      <c r="J1031" s="416" t="s">
        <v>473</v>
      </c>
      <c r="K1031" s="416"/>
      <c r="L1031" s="852" t="str">
        <f>IF(I1031&gt;=91,"A1",IF(I1031&gt;=81,"A2",IF(I1031&gt;=71,"B1",IF(I1031&gt;=61,"B2",IF(I1031&gt;=51,"C1",IF(I1031&gt;=41,"C2",IF(I1031&gt;=33,"D","E")))))))</f>
        <v>A1</v>
      </c>
      <c r="M1031" s="852" t="str">
        <f t="shared" si="123"/>
        <v>E</v>
      </c>
    </row>
    <row r="1032" spans="1:13">
      <c r="A1032" s="822" t="s">
        <v>100</v>
      </c>
      <c r="B1032" s="823"/>
      <c r="C1032" s="823"/>
      <c r="D1032" s="823"/>
      <c r="E1032" s="823"/>
      <c r="F1032" s="823"/>
      <c r="G1032" s="823"/>
      <c r="H1032" s="823"/>
      <c r="I1032" s="823"/>
      <c r="J1032" s="823"/>
      <c r="K1032" s="823"/>
      <c r="L1032" s="823"/>
      <c r="M1032" s="824"/>
    </row>
    <row r="1033" spans="1:13" ht="15">
      <c r="A1033" s="833" t="s">
        <v>101</v>
      </c>
      <c r="B1033" s="834"/>
      <c r="C1033" s="834"/>
      <c r="D1033" s="834"/>
      <c r="E1033" s="834"/>
      <c r="F1033" s="834"/>
      <c r="G1033" s="834"/>
      <c r="H1033" s="834"/>
      <c r="I1033" s="834"/>
      <c r="J1033" s="834"/>
      <c r="K1033" s="834"/>
      <c r="L1033" s="834"/>
      <c r="M1033" s="835"/>
    </row>
    <row r="1034" spans="1:13" ht="15">
      <c r="A1034" s="833" t="s">
        <v>102</v>
      </c>
      <c r="B1034" s="834"/>
      <c r="C1034" s="834"/>
      <c r="D1034" s="834"/>
      <c r="E1034" s="834"/>
      <c r="F1034" s="834" t="s">
        <v>103</v>
      </c>
      <c r="G1034" s="834"/>
      <c r="H1034" s="834"/>
      <c r="I1034" s="834"/>
      <c r="J1034" s="834"/>
      <c r="K1034" s="834" t="s">
        <v>474</v>
      </c>
      <c r="L1034" s="834"/>
      <c r="M1034" s="835"/>
    </row>
    <row r="1035" spans="1:13" ht="15">
      <c r="A1035" s="836" t="s">
        <v>104</v>
      </c>
      <c r="B1035" s="837"/>
      <c r="C1035" s="837"/>
      <c r="D1035" s="837"/>
      <c r="E1035" s="837"/>
      <c r="F1035" s="838" t="s">
        <v>105</v>
      </c>
      <c r="G1035" s="839"/>
      <c r="H1035" s="839"/>
      <c r="I1035" s="839"/>
      <c r="J1035" s="839"/>
      <c r="K1035" s="838" t="s">
        <v>105</v>
      </c>
      <c r="L1035" s="839"/>
      <c r="M1035" s="840"/>
    </row>
    <row r="1036" spans="1:13" ht="15">
      <c r="A1036" s="833" t="s">
        <v>106</v>
      </c>
      <c r="B1036" s="834"/>
      <c r="C1036" s="834"/>
      <c r="D1036" s="834"/>
      <c r="E1036" s="834"/>
      <c r="F1036" s="834"/>
      <c r="G1036" s="834"/>
      <c r="H1036" s="834"/>
      <c r="I1036" s="834"/>
      <c r="J1036" s="834"/>
      <c r="K1036" s="834"/>
      <c r="L1036" s="834"/>
      <c r="M1036" s="835"/>
    </row>
    <row r="1037" spans="1:13" ht="15">
      <c r="A1037" s="833" t="s">
        <v>102</v>
      </c>
      <c r="B1037" s="834"/>
      <c r="C1037" s="834"/>
      <c r="D1037" s="834"/>
      <c r="E1037" s="834"/>
      <c r="F1037" s="834" t="s">
        <v>103</v>
      </c>
      <c r="G1037" s="834"/>
      <c r="H1037" s="834"/>
      <c r="I1037" s="834"/>
      <c r="J1037" s="834"/>
      <c r="K1037" s="834" t="s">
        <v>474</v>
      </c>
      <c r="L1037" s="834"/>
      <c r="M1037" s="835"/>
    </row>
    <row r="1038" spans="1:13" ht="15">
      <c r="A1038" s="825" t="s">
        <v>107</v>
      </c>
      <c r="B1038" s="826"/>
      <c r="C1038" s="826"/>
      <c r="D1038" s="826"/>
      <c r="E1038" s="826"/>
      <c r="F1038" s="834" t="s">
        <v>105</v>
      </c>
      <c r="G1038" s="834"/>
      <c r="H1038" s="834"/>
      <c r="I1038" s="834"/>
      <c r="J1038" s="834"/>
      <c r="K1038" s="834" t="s">
        <v>108</v>
      </c>
      <c r="L1038" s="834"/>
      <c r="M1038" s="835"/>
    </row>
    <row r="1039" spans="1:13" ht="15">
      <c r="A1039" s="825" t="s">
        <v>109</v>
      </c>
      <c r="B1039" s="826"/>
      <c r="C1039" s="826"/>
      <c r="D1039" s="826"/>
      <c r="E1039" s="826"/>
      <c r="F1039" s="868" t="s">
        <v>105</v>
      </c>
      <c r="G1039" s="839"/>
      <c r="H1039" s="839"/>
      <c r="I1039" s="839"/>
      <c r="J1039" s="839"/>
      <c r="K1039" s="868" t="s">
        <v>105</v>
      </c>
      <c r="L1039" s="839"/>
      <c r="M1039" s="840"/>
    </row>
    <row r="1040" spans="1:13" ht="15">
      <c r="A1040" s="829" t="s">
        <v>110</v>
      </c>
      <c r="B1040" s="830"/>
      <c r="C1040" s="830"/>
      <c r="D1040" s="830"/>
      <c r="E1040" s="831"/>
      <c r="F1040" s="869" t="s">
        <v>105</v>
      </c>
      <c r="G1040" s="870"/>
      <c r="H1040" s="870"/>
      <c r="I1040" s="870"/>
      <c r="J1040" s="871"/>
      <c r="K1040" s="869" t="s">
        <v>105</v>
      </c>
      <c r="L1040" s="870"/>
      <c r="M1040" s="872"/>
    </row>
    <row r="1041" spans="1:13" ht="15">
      <c r="A1041" s="829" t="s">
        <v>111</v>
      </c>
      <c r="B1041" s="830"/>
      <c r="C1041" s="830"/>
      <c r="D1041" s="830"/>
      <c r="E1041" s="831"/>
      <c r="F1041" s="869" t="s">
        <v>105</v>
      </c>
      <c r="G1041" s="870"/>
      <c r="H1041" s="870"/>
      <c r="I1041" s="870"/>
      <c r="J1041" s="871"/>
      <c r="K1041" s="869" t="s">
        <v>108</v>
      </c>
      <c r="L1041" s="870"/>
      <c r="M1041" s="872"/>
    </row>
    <row r="1042" spans="1:13" ht="15">
      <c r="A1042" s="833" t="s">
        <v>112</v>
      </c>
      <c r="B1042" s="834"/>
      <c r="C1042" s="834"/>
      <c r="D1042" s="834"/>
      <c r="E1042" s="834"/>
      <c r="F1042" s="834"/>
      <c r="G1042" s="834"/>
      <c r="H1042" s="834"/>
      <c r="I1042" s="834"/>
      <c r="J1042" s="834"/>
      <c r="K1042" s="834"/>
      <c r="L1042" s="834"/>
      <c r="M1042" s="835"/>
    </row>
    <row r="1043" spans="1:13" ht="15">
      <c r="A1043" s="833" t="s">
        <v>102</v>
      </c>
      <c r="B1043" s="834"/>
      <c r="C1043" s="834"/>
      <c r="D1043" s="834"/>
      <c r="E1043" s="834"/>
      <c r="F1043" s="834" t="s">
        <v>103</v>
      </c>
      <c r="G1043" s="834"/>
      <c r="H1043" s="834"/>
      <c r="I1043" s="834"/>
      <c r="J1043" s="834"/>
      <c r="K1043" s="834" t="s">
        <v>474</v>
      </c>
      <c r="L1043" s="834"/>
      <c r="M1043" s="835"/>
    </row>
    <row r="1044" spans="1:13" ht="15">
      <c r="A1044" s="836" t="s">
        <v>113</v>
      </c>
      <c r="B1044" s="837"/>
      <c r="C1044" s="837"/>
      <c r="D1044" s="837"/>
      <c r="E1044" s="837"/>
      <c r="F1044" s="837"/>
      <c r="G1044" s="827" t="s">
        <v>540</v>
      </c>
      <c r="H1044" s="827"/>
      <c r="I1044" s="827"/>
      <c r="J1044" s="827"/>
      <c r="K1044" s="827"/>
      <c r="L1044" s="827"/>
      <c r="M1044" s="828"/>
    </row>
    <row r="1045" spans="1:13" ht="15">
      <c r="A1045" s="506" t="s">
        <v>475</v>
      </c>
      <c r="B1045" s="819" t="s">
        <v>401</v>
      </c>
      <c r="C1045" s="820"/>
      <c r="D1045" s="820"/>
      <c r="E1045" s="820"/>
      <c r="F1045" s="820"/>
      <c r="G1045" s="820"/>
      <c r="H1045" s="820"/>
      <c r="I1045" s="820"/>
      <c r="J1045" s="820"/>
      <c r="K1045" s="820"/>
      <c r="L1045" s="820"/>
      <c r="M1045" s="821"/>
    </row>
    <row r="1046" spans="1:13" ht="15">
      <c r="A1046" s="506" t="s">
        <v>115</v>
      </c>
      <c r="B1046" s="819" t="s">
        <v>502</v>
      </c>
      <c r="C1046" s="820"/>
      <c r="D1046" s="820"/>
      <c r="E1046" s="820"/>
      <c r="F1046" s="820"/>
      <c r="G1046" s="820"/>
      <c r="H1046" s="820"/>
      <c r="I1046" s="820"/>
      <c r="J1046" s="820"/>
      <c r="K1046" s="820"/>
      <c r="L1046" s="820"/>
      <c r="M1046" s="821"/>
    </row>
    <row r="1047" spans="1:13">
      <c r="A1047" s="833" t="s">
        <v>476</v>
      </c>
      <c r="B1047" s="834"/>
      <c r="C1047" s="834"/>
      <c r="D1047" s="839"/>
      <c r="E1047" s="839"/>
      <c r="F1047" s="839"/>
      <c r="G1047" s="839"/>
      <c r="H1047" s="839"/>
      <c r="I1047" s="839"/>
      <c r="J1047" s="834" t="s">
        <v>477</v>
      </c>
      <c r="K1047" s="834"/>
      <c r="L1047" s="834"/>
      <c r="M1047" s="835"/>
    </row>
    <row r="1048" spans="1:13">
      <c r="A1048" s="833"/>
      <c r="B1048" s="834"/>
      <c r="C1048" s="834"/>
      <c r="D1048" s="839"/>
      <c r="E1048" s="839"/>
      <c r="F1048" s="839"/>
      <c r="G1048" s="839"/>
      <c r="H1048" s="839"/>
      <c r="I1048" s="839"/>
      <c r="J1048" s="834"/>
      <c r="K1048" s="834"/>
      <c r="L1048" s="834"/>
      <c r="M1048" s="835"/>
    </row>
    <row r="1049" spans="1:13">
      <c r="A1049" s="833"/>
      <c r="B1049" s="834"/>
      <c r="C1049" s="834"/>
      <c r="D1049" s="839"/>
      <c r="E1049" s="839"/>
      <c r="F1049" s="839"/>
      <c r="G1049" s="839"/>
      <c r="H1049" s="839"/>
      <c r="I1049" s="839"/>
      <c r="J1049" s="834"/>
      <c r="K1049" s="834"/>
      <c r="L1049" s="834"/>
      <c r="M1049" s="835"/>
    </row>
    <row r="1050" spans="1:13">
      <c r="A1050" s="833"/>
      <c r="B1050" s="834"/>
      <c r="C1050" s="834"/>
      <c r="D1050" s="839"/>
      <c r="E1050" s="839"/>
      <c r="F1050" s="839"/>
      <c r="G1050" s="839"/>
      <c r="H1050" s="839"/>
      <c r="I1050" s="839"/>
      <c r="J1050" s="834"/>
      <c r="K1050" s="834"/>
      <c r="L1050" s="834"/>
      <c r="M1050" s="835"/>
    </row>
    <row r="1051" spans="1:13">
      <c r="A1051" s="845" t="s">
        <v>116</v>
      </c>
      <c r="B1051" s="846"/>
      <c r="C1051" s="846"/>
      <c r="D1051" s="846"/>
      <c r="E1051" s="846"/>
      <c r="F1051" s="846"/>
      <c r="G1051" s="846"/>
      <c r="H1051" s="847" t="s">
        <v>117</v>
      </c>
      <c r="I1051" s="848"/>
      <c r="J1051" s="848"/>
      <c r="K1051" s="848"/>
      <c r="L1051" s="848"/>
      <c r="M1051" s="849"/>
    </row>
    <row r="1052" spans="1:13">
      <c r="A1052" s="408" t="s">
        <v>118</v>
      </c>
      <c r="B1052" s="846" t="s">
        <v>12</v>
      </c>
      <c r="C1052" s="846"/>
      <c r="D1052" s="382" t="s">
        <v>118</v>
      </c>
      <c r="E1052" s="407"/>
      <c r="F1052" s="846" t="s">
        <v>12</v>
      </c>
      <c r="G1052" s="846"/>
      <c r="H1052" s="384"/>
      <c r="I1052" s="384"/>
      <c r="J1052" s="385" t="s">
        <v>119</v>
      </c>
      <c r="K1052" s="384"/>
      <c r="L1052" s="386" t="s">
        <v>12</v>
      </c>
      <c r="M1052" s="387"/>
    </row>
    <row r="1053" spans="1:13">
      <c r="A1053" s="388" t="s">
        <v>120</v>
      </c>
      <c r="B1053" s="854" t="s">
        <v>121</v>
      </c>
      <c r="C1053" s="854"/>
      <c r="D1053" s="854" t="s">
        <v>122</v>
      </c>
      <c r="E1053" s="854"/>
      <c r="F1053" s="854" t="s">
        <v>123</v>
      </c>
      <c r="G1053" s="854"/>
      <c r="H1053" s="384"/>
      <c r="I1053" s="384"/>
      <c r="J1053" s="855">
        <v>3</v>
      </c>
      <c r="K1053" s="856"/>
      <c r="L1053" s="407" t="s">
        <v>105</v>
      </c>
      <c r="M1053" s="387"/>
    </row>
    <row r="1054" spans="1:13">
      <c r="A1054" s="388" t="s">
        <v>124</v>
      </c>
      <c r="B1054" s="854" t="s">
        <v>125</v>
      </c>
      <c r="C1054" s="854"/>
      <c r="D1054" s="854" t="s">
        <v>126</v>
      </c>
      <c r="E1054" s="854"/>
      <c r="F1054" s="854" t="s">
        <v>127</v>
      </c>
      <c r="G1054" s="854"/>
      <c r="H1054" s="384"/>
      <c r="I1054" s="384"/>
      <c r="J1054" s="855">
        <v>2</v>
      </c>
      <c r="K1054" s="856"/>
      <c r="L1054" s="407" t="s">
        <v>108</v>
      </c>
      <c r="M1054" s="387"/>
    </row>
    <row r="1055" spans="1:13">
      <c r="A1055" s="388" t="s">
        <v>128</v>
      </c>
      <c r="B1055" s="854" t="s">
        <v>129</v>
      </c>
      <c r="C1055" s="854"/>
      <c r="D1055" s="854" t="s">
        <v>130</v>
      </c>
      <c r="E1055" s="854"/>
      <c r="F1055" s="854" t="s">
        <v>131</v>
      </c>
      <c r="G1055" s="854"/>
      <c r="H1055" s="384"/>
      <c r="I1055" s="384"/>
      <c r="J1055" s="855">
        <v>1</v>
      </c>
      <c r="K1055" s="856"/>
      <c r="L1055" s="407" t="s">
        <v>132</v>
      </c>
      <c r="M1055" s="387"/>
    </row>
    <row r="1056" spans="1:13" ht="13.5" thickBot="1">
      <c r="A1056" s="389" t="s">
        <v>133</v>
      </c>
      <c r="B1056" s="859" t="s">
        <v>134</v>
      </c>
      <c r="C1056" s="859"/>
      <c r="D1056" s="860" t="s">
        <v>135</v>
      </c>
      <c r="E1056" s="860"/>
      <c r="F1056" s="860" t="s">
        <v>136</v>
      </c>
      <c r="G1056" s="860"/>
      <c r="H1056" s="390"/>
      <c r="I1056" s="390"/>
      <c r="J1056" s="390"/>
      <c r="K1056" s="390"/>
      <c r="L1056" s="390"/>
      <c r="M1056" s="391"/>
    </row>
    <row r="1057" spans="1:13" ht="13.5" thickBot="1"/>
    <row r="1058" spans="1:13" ht="15.75">
      <c r="A1058" s="360"/>
      <c r="B1058" s="797" t="s">
        <v>434</v>
      </c>
      <c r="C1058" s="797"/>
      <c r="D1058" s="797"/>
      <c r="E1058" s="797"/>
      <c r="F1058" s="797"/>
      <c r="G1058" s="797"/>
      <c r="H1058" s="797"/>
      <c r="I1058" s="809"/>
      <c r="J1058" s="796" t="s">
        <v>435</v>
      </c>
      <c r="K1058" s="797"/>
      <c r="L1058" s="797"/>
      <c r="M1058" s="798"/>
    </row>
    <row r="1059" spans="1:13" ht="20.25">
      <c r="A1059" s="799" t="s">
        <v>436</v>
      </c>
      <c r="B1059" s="800"/>
      <c r="C1059" s="800"/>
      <c r="D1059" s="800"/>
      <c r="E1059" s="800"/>
      <c r="F1059" s="800"/>
      <c r="G1059" s="800"/>
      <c r="H1059" s="800"/>
      <c r="I1059" s="800"/>
      <c r="J1059" s="800"/>
      <c r="K1059" s="800"/>
      <c r="L1059" s="800"/>
      <c r="M1059" s="801"/>
    </row>
    <row r="1060" spans="1:13" ht="20.25">
      <c r="A1060" s="361"/>
      <c r="B1060" s="802" t="s">
        <v>437</v>
      </c>
      <c r="C1060" s="802"/>
      <c r="D1060" s="802"/>
      <c r="E1060" s="803"/>
      <c r="F1060" s="362" t="s">
        <v>438</v>
      </c>
      <c r="G1060" s="362"/>
      <c r="H1060" s="804" t="s">
        <v>439</v>
      </c>
      <c r="I1060" s="805"/>
      <c r="J1060" s="806"/>
      <c r="K1060" s="363" t="s">
        <v>440</v>
      </c>
      <c r="L1060" s="413"/>
      <c r="M1060" s="365"/>
    </row>
    <row r="1061" spans="1:13" ht="15">
      <c r="A1061" s="807" t="s">
        <v>441</v>
      </c>
      <c r="B1061" s="805"/>
      <c r="C1061" s="805"/>
      <c r="D1061" s="805"/>
      <c r="E1061" s="805"/>
      <c r="F1061" s="805"/>
      <c r="G1061" s="805"/>
      <c r="H1061" s="805"/>
      <c r="I1061" s="805"/>
      <c r="J1061" s="805"/>
      <c r="K1061" s="805"/>
      <c r="L1061" s="805"/>
      <c r="M1061" s="808"/>
    </row>
    <row r="1062" spans="1:13" ht="15">
      <c r="A1062" s="829" t="s">
        <v>442</v>
      </c>
      <c r="B1062" s="830"/>
      <c r="C1062" s="830"/>
      <c r="D1062" s="830"/>
      <c r="E1062" s="830"/>
      <c r="F1062" s="830"/>
      <c r="G1062" s="830"/>
      <c r="H1062" s="830"/>
      <c r="I1062" s="830"/>
      <c r="J1062" s="830"/>
      <c r="K1062" s="830"/>
      <c r="L1062" s="830"/>
      <c r="M1062" s="841"/>
    </row>
    <row r="1063" spans="1:13" ht="15">
      <c r="A1063" s="825" t="s">
        <v>496</v>
      </c>
      <c r="B1063" s="826"/>
      <c r="C1063" s="819" t="s">
        <v>38</v>
      </c>
      <c r="D1063" s="820"/>
      <c r="E1063" s="820"/>
      <c r="F1063" s="820"/>
      <c r="G1063" s="832"/>
      <c r="H1063" s="810" t="s">
        <v>443</v>
      </c>
      <c r="I1063" s="811"/>
      <c r="J1063" s="812"/>
      <c r="K1063" s="819">
        <v>23</v>
      </c>
      <c r="L1063" s="820"/>
      <c r="M1063" s="821"/>
    </row>
    <row r="1064" spans="1:13" ht="15">
      <c r="A1064" s="825" t="s">
        <v>444</v>
      </c>
      <c r="B1064" s="826"/>
      <c r="C1064" s="819">
        <v>1</v>
      </c>
      <c r="D1064" s="820"/>
      <c r="E1064" s="820"/>
      <c r="F1064" s="820"/>
      <c r="G1064" s="832"/>
      <c r="H1064" s="813" t="s">
        <v>445</v>
      </c>
      <c r="I1064" s="814"/>
      <c r="J1064" s="815"/>
      <c r="K1064" s="819">
        <v>1554</v>
      </c>
      <c r="L1064" s="820"/>
      <c r="M1064" s="821"/>
    </row>
    <row r="1065" spans="1:13" ht="15">
      <c r="A1065" s="825" t="s">
        <v>446</v>
      </c>
      <c r="B1065" s="826"/>
      <c r="C1065" s="867">
        <v>43052</v>
      </c>
      <c r="D1065" s="820"/>
      <c r="E1065" s="820"/>
      <c r="F1065" s="820"/>
      <c r="G1065" s="832"/>
      <c r="H1065" s="813" t="s">
        <v>447</v>
      </c>
      <c r="I1065" s="814"/>
      <c r="J1065" s="815"/>
      <c r="K1065" s="819">
        <v>9622252949</v>
      </c>
      <c r="L1065" s="820"/>
      <c r="M1065" s="821"/>
    </row>
    <row r="1066" spans="1:13" ht="15">
      <c r="A1066" s="825" t="s">
        <v>448</v>
      </c>
      <c r="B1066" s="826"/>
      <c r="C1066" s="819" t="s">
        <v>510</v>
      </c>
      <c r="D1066" s="820"/>
      <c r="E1066" s="820"/>
      <c r="F1066" s="820"/>
      <c r="G1066" s="832"/>
      <c r="H1066" s="816" t="s">
        <v>88</v>
      </c>
      <c r="I1066" s="817"/>
      <c r="J1066" s="818"/>
      <c r="K1066" s="819" t="s">
        <v>228</v>
      </c>
      <c r="L1066" s="820"/>
      <c r="M1066" s="821"/>
    </row>
    <row r="1067" spans="1:13" ht="15">
      <c r="A1067" s="833" t="s">
        <v>449</v>
      </c>
      <c r="B1067" s="834"/>
      <c r="C1067" s="834"/>
      <c r="D1067" s="834"/>
      <c r="E1067" s="834"/>
      <c r="F1067" s="834"/>
      <c r="G1067" s="834"/>
      <c r="H1067" s="834"/>
      <c r="I1067" s="834"/>
      <c r="J1067" s="834"/>
      <c r="K1067" s="834"/>
      <c r="L1067" s="834"/>
      <c r="M1067" s="835"/>
    </row>
    <row r="1068" spans="1:13" ht="15">
      <c r="A1068" s="853" t="s">
        <v>450</v>
      </c>
      <c r="B1068" s="834" t="s">
        <v>451</v>
      </c>
      <c r="C1068" s="834"/>
      <c r="D1068" s="834"/>
      <c r="E1068" s="834"/>
      <c r="F1068" s="834"/>
      <c r="G1068" s="834"/>
      <c r="H1068" s="834" t="s">
        <v>452</v>
      </c>
      <c r="I1068" s="834"/>
      <c r="J1068" s="834"/>
      <c r="K1068" s="834"/>
      <c r="L1068" s="834"/>
      <c r="M1068" s="835"/>
    </row>
    <row r="1069" spans="1:13" ht="30">
      <c r="A1069" s="853"/>
      <c r="B1069" s="366" t="s">
        <v>453</v>
      </c>
      <c r="C1069" s="366" t="s">
        <v>454</v>
      </c>
      <c r="D1069" s="366" t="s">
        <v>455</v>
      </c>
      <c r="E1069" s="366" t="s">
        <v>456</v>
      </c>
      <c r="F1069" s="366">
        <v>100</v>
      </c>
      <c r="G1069" s="367" t="s">
        <v>72</v>
      </c>
      <c r="H1069" s="366" t="s">
        <v>457</v>
      </c>
      <c r="I1069" s="366" t="s">
        <v>454</v>
      </c>
      <c r="J1069" s="366" t="s">
        <v>455</v>
      </c>
      <c r="K1069" s="366" t="s">
        <v>458</v>
      </c>
      <c r="L1069" s="366">
        <v>100</v>
      </c>
      <c r="M1069" s="368" t="s">
        <v>72</v>
      </c>
    </row>
    <row r="1070" spans="1:13" ht="15">
      <c r="A1070" s="412" t="s">
        <v>5</v>
      </c>
      <c r="B1070" s="518">
        <v>7</v>
      </c>
      <c r="C1070" s="504">
        <v>4</v>
      </c>
      <c r="D1070" s="504">
        <v>4</v>
      </c>
      <c r="E1070" s="443">
        <v>49</v>
      </c>
      <c r="F1070" s="443">
        <v>64</v>
      </c>
      <c r="G1070" s="518" t="s">
        <v>134</v>
      </c>
      <c r="H1070" s="504">
        <v>6</v>
      </c>
      <c r="I1070" s="468">
        <v>3</v>
      </c>
      <c r="J1070" s="468">
        <v>4</v>
      </c>
      <c r="K1070" s="517">
        <v>49</v>
      </c>
      <c r="L1070" s="474">
        <f t="shared" ref="L1070:L1072" si="124">SUM(H1070:K1070)</f>
        <v>62</v>
      </c>
      <c r="M1070" s="518" t="str">
        <f t="shared" ref="M1070:M1073" si="125">IF(L1070&gt;=91,"A1",IF(L1070&gt;=81,"A2",IF(L1070&gt;=71,"B1",IF(L1070&gt;=61,"B2",IF(L1070&gt;=51,"C1",IF(L1070&gt;=41,"C2",IF(L1070&gt;=33,"D","E")))))))</f>
        <v>B2</v>
      </c>
    </row>
    <row r="1071" spans="1:13" ht="15">
      <c r="A1071" s="412" t="s">
        <v>6</v>
      </c>
      <c r="B1071" s="518">
        <v>9</v>
      </c>
      <c r="C1071" s="504">
        <v>4</v>
      </c>
      <c r="D1071" s="504">
        <v>4</v>
      </c>
      <c r="E1071" s="443">
        <v>49</v>
      </c>
      <c r="F1071" s="443">
        <v>66</v>
      </c>
      <c r="G1071" s="518" t="s">
        <v>134</v>
      </c>
      <c r="H1071" s="446">
        <v>6.5</v>
      </c>
      <c r="I1071" s="468">
        <v>3</v>
      </c>
      <c r="J1071" s="468">
        <v>4</v>
      </c>
      <c r="K1071" s="459">
        <v>58</v>
      </c>
      <c r="L1071" s="447">
        <f t="shared" si="124"/>
        <v>71.5</v>
      </c>
      <c r="M1071" s="445" t="str">
        <f t="shared" si="125"/>
        <v>B1</v>
      </c>
    </row>
    <row r="1072" spans="1:13" ht="15.75">
      <c r="A1072" s="412" t="s">
        <v>459</v>
      </c>
      <c r="B1072" s="453">
        <v>9.5</v>
      </c>
      <c r="C1072" s="453">
        <v>4</v>
      </c>
      <c r="D1072" s="453">
        <v>4</v>
      </c>
      <c r="E1072" s="453">
        <v>76</v>
      </c>
      <c r="F1072" s="435">
        <f t="shared" ref="F1072" si="126">B1072+C1072+D1072+E1072</f>
        <v>93.5</v>
      </c>
      <c r="G1072" s="432" t="str">
        <f t="shared" ref="G1072" si="127">IF(F1072&gt;=91,"A1",IF(F1072&gt;=81,"A2",IF(F1072&gt;=71,"B1",IF(F1072&gt;=61,"B2",IF(F1072&gt;=51,"C1",IF(F1072&gt;=41,"C2",IF(F1072&gt;=33,"D","E")))))))</f>
        <v>A1</v>
      </c>
      <c r="H1072" s="446">
        <v>7.25</v>
      </c>
      <c r="I1072" s="468">
        <v>3</v>
      </c>
      <c r="J1072" s="468">
        <v>4</v>
      </c>
      <c r="K1072" s="441">
        <v>56</v>
      </c>
      <c r="L1072" s="447">
        <f t="shared" si="124"/>
        <v>70.25</v>
      </c>
      <c r="M1072" s="445" t="str">
        <f t="shared" si="125"/>
        <v>B2</v>
      </c>
    </row>
    <row r="1073" spans="1:13" ht="15.75">
      <c r="A1073" s="505" t="s">
        <v>8</v>
      </c>
      <c r="B1073" s="432">
        <v>8</v>
      </c>
      <c r="C1073" s="453">
        <v>4</v>
      </c>
      <c r="D1073" s="453">
        <v>4</v>
      </c>
      <c r="E1073" s="432">
        <v>41</v>
      </c>
      <c r="F1073" s="435">
        <v>57</v>
      </c>
      <c r="G1073" s="432" t="s">
        <v>123</v>
      </c>
      <c r="H1073" s="405">
        <v>6</v>
      </c>
      <c r="I1073" s="468">
        <v>3</v>
      </c>
      <c r="J1073" s="468">
        <v>4</v>
      </c>
      <c r="K1073" s="459">
        <v>51</v>
      </c>
      <c r="L1073" s="447">
        <f t="shared" ref="L1073" si="128">SUM(H1073:K1073)</f>
        <v>64</v>
      </c>
      <c r="M1073" s="447" t="str">
        <f t="shared" si="125"/>
        <v>B2</v>
      </c>
    </row>
    <row r="1074" spans="1:13" ht="15.75">
      <c r="A1074" s="412" t="s">
        <v>498</v>
      </c>
      <c r="B1074" s="410"/>
      <c r="C1074" s="410"/>
      <c r="D1074" s="410"/>
      <c r="E1074" s="373"/>
      <c r="F1074" s="513">
        <v>45.5</v>
      </c>
      <c r="G1074" s="410"/>
      <c r="H1074" s="410"/>
      <c r="I1074" s="410"/>
      <c r="J1074" s="410"/>
      <c r="K1074" s="409"/>
      <c r="L1074" s="410">
        <v>29</v>
      </c>
      <c r="M1074" s="411"/>
    </row>
    <row r="1075" spans="1:13" ht="15">
      <c r="A1075" s="412" t="s">
        <v>499</v>
      </c>
      <c r="B1075" s="410"/>
      <c r="C1075" s="410"/>
      <c r="D1075" s="410"/>
      <c r="E1075" s="374"/>
      <c r="F1075" s="409">
        <v>47</v>
      </c>
      <c r="G1075" s="410"/>
      <c r="H1075" s="410"/>
      <c r="I1075" s="410"/>
      <c r="J1075" s="410"/>
      <c r="K1075" s="374"/>
      <c r="L1075" s="409">
        <v>45</v>
      </c>
      <c r="M1075" s="411"/>
    </row>
    <row r="1076" spans="1:13" ht="15">
      <c r="A1076" s="412" t="s">
        <v>462</v>
      </c>
      <c r="B1076" s="410">
        <v>50</v>
      </c>
      <c r="C1076" s="410"/>
      <c r="D1076" s="410"/>
      <c r="E1076" s="409"/>
      <c r="F1076" s="410">
        <v>48</v>
      </c>
      <c r="G1076" s="410"/>
      <c r="H1076" s="410"/>
      <c r="I1076" s="410"/>
      <c r="J1076" s="410"/>
      <c r="K1076" s="409"/>
      <c r="L1076" s="410">
        <v>49</v>
      </c>
      <c r="M1076" s="411"/>
    </row>
    <row r="1077" spans="1:13" ht="26.25">
      <c r="A1077" s="413" t="s">
        <v>463</v>
      </c>
      <c r="B1077" s="413"/>
      <c r="C1077" s="415" t="s">
        <v>464</v>
      </c>
      <c r="D1077" s="375">
        <f>(F1070+F1071+F1072+F1073+F1074)</f>
        <v>326</v>
      </c>
      <c r="E1077" s="375"/>
      <c r="F1077" s="415" t="s">
        <v>465</v>
      </c>
      <c r="G1077" s="375">
        <f>(D1077/500)*100</f>
        <v>65.2</v>
      </c>
      <c r="H1077" s="375"/>
      <c r="I1077" s="376"/>
      <c r="J1077" s="851" t="s">
        <v>466</v>
      </c>
      <c r="K1077" s="851"/>
      <c r="L1077" s="839" t="str">
        <f>IF(G1077&gt;=91,"A1",IF(G1077&gt;=81,"A2",IF(G1077&gt;=71,"B1",IF(G1077&gt;=61,"B2",IF(G1077&gt;=51,"C1",IF(G1077&gt;=41,"C2",IF(G1077&gt;=33,"D","E")))))))</f>
        <v>B2</v>
      </c>
      <c r="M1077" s="839" t="str">
        <f t="shared" ref="M1077:M1079" si="129">IF(K1077&gt;=91,"A1",IF(K1077&gt;=81,"A2",IF(K1077&gt;=71,"B1",IF(K1077&gt;=61,"B2",IF(K1077&gt;=51,"C1",IF(K1077&gt;=41,"C2",IF(K1077&gt;=33,"D","E")))))))</f>
        <v>E</v>
      </c>
    </row>
    <row r="1078" spans="1:13" ht="26.25">
      <c r="A1078" s="377" t="s">
        <v>467</v>
      </c>
      <c r="B1078" s="413"/>
      <c r="C1078" s="415" t="s">
        <v>468</v>
      </c>
      <c r="D1078" s="375">
        <f>(L1070+L1071+L1072+L1073+L1074)</f>
        <v>296.75</v>
      </c>
      <c r="E1078" s="375"/>
      <c r="F1078" s="415" t="s">
        <v>469</v>
      </c>
      <c r="G1078" s="378">
        <f>D1078/500*100</f>
        <v>59.35</v>
      </c>
      <c r="H1078" s="378"/>
      <c r="I1078" s="379"/>
      <c r="J1078" s="851" t="s">
        <v>470</v>
      </c>
      <c r="K1078" s="851"/>
      <c r="L1078" s="839" t="str">
        <f>IF(G1078&gt;=91,"A1",IF(G1078&gt;=81,"A2",IF(G1078&gt;=71,"B1",IF(G1078&gt;=61,"B2",IF(G1078&gt;=51,"C1",IF(G1078&gt;=41,"C2",IF(G1078&gt;=33,"D","E")))))))</f>
        <v>C1</v>
      </c>
      <c r="M1078" s="839" t="str">
        <f t="shared" si="129"/>
        <v>E</v>
      </c>
    </row>
    <row r="1079" spans="1:13" ht="15">
      <c r="A1079" s="416" t="s">
        <v>471</v>
      </c>
      <c r="B1079" s="416"/>
      <c r="C1079" s="416">
        <f>(D1077+D1078)</f>
        <v>622.75</v>
      </c>
      <c r="D1079" s="852"/>
      <c r="E1079" s="852"/>
      <c r="F1079" s="416" t="s">
        <v>472</v>
      </c>
      <c r="G1079" s="416"/>
      <c r="H1079" s="416"/>
      <c r="I1079" s="512">
        <f>(C1079/900)*100</f>
        <v>69.194444444444443</v>
      </c>
      <c r="J1079" s="416" t="s">
        <v>473</v>
      </c>
      <c r="K1079" s="416"/>
      <c r="L1079" s="852" t="str">
        <f>IF(I1079&gt;=91,"A1",IF(I1079&gt;=81,"A2",IF(I1079&gt;=71,"B1",IF(I1079&gt;=61,"B2",IF(I1079&gt;=51,"C1",IF(I1079&gt;=41,"C2",IF(I1079&gt;=33,"D","E")))))))</f>
        <v>B2</v>
      </c>
      <c r="M1079" s="852" t="str">
        <f t="shared" si="129"/>
        <v>E</v>
      </c>
    </row>
    <row r="1080" spans="1:13">
      <c r="A1080" s="822" t="s">
        <v>100</v>
      </c>
      <c r="B1080" s="823"/>
      <c r="C1080" s="823"/>
      <c r="D1080" s="823"/>
      <c r="E1080" s="823"/>
      <c r="F1080" s="823"/>
      <c r="G1080" s="823"/>
      <c r="H1080" s="823"/>
      <c r="I1080" s="823"/>
      <c r="J1080" s="823"/>
      <c r="K1080" s="823"/>
      <c r="L1080" s="823"/>
      <c r="M1080" s="824"/>
    </row>
    <row r="1081" spans="1:13" ht="15">
      <c r="A1081" s="833" t="s">
        <v>101</v>
      </c>
      <c r="B1081" s="834"/>
      <c r="C1081" s="834"/>
      <c r="D1081" s="834"/>
      <c r="E1081" s="834"/>
      <c r="F1081" s="834"/>
      <c r="G1081" s="834"/>
      <c r="H1081" s="834"/>
      <c r="I1081" s="834"/>
      <c r="J1081" s="834"/>
      <c r="K1081" s="834"/>
      <c r="L1081" s="834"/>
      <c r="M1081" s="835"/>
    </row>
    <row r="1082" spans="1:13" ht="15">
      <c r="A1082" s="833" t="s">
        <v>102</v>
      </c>
      <c r="B1082" s="834"/>
      <c r="C1082" s="834"/>
      <c r="D1082" s="834"/>
      <c r="E1082" s="834"/>
      <c r="F1082" s="834" t="s">
        <v>103</v>
      </c>
      <c r="G1082" s="834"/>
      <c r="H1082" s="834"/>
      <c r="I1082" s="834"/>
      <c r="J1082" s="834"/>
      <c r="K1082" s="834" t="s">
        <v>474</v>
      </c>
      <c r="L1082" s="834"/>
      <c r="M1082" s="835"/>
    </row>
    <row r="1083" spans="1:13" ht="15">
      <c r="A1083" s="836" t="s">
        <v>104</v>
      </c>
      <c r="B1083" s="837"/>
      <c r="C1083" s="837"/>
      <c r="D1083" s="837"/>
      <c r="E1083" s="837"/>
      <c r="F1083" s="838" t="s">
        <v>105</v>
      </c>
      <c r="G1083" s="839"/>
      <c r="H1083" s="839"/>
      <c r="I1083" s="839"/>
      <c r="J1083" s="839"/>
      <c r="K1083" s="838" t="s">
        <v>105</v>
      </c>
      <c r="L1083" s="839"/>
      <c r="M1083" s="840"/>
    </row>
    <row r="1084" spans="1:13" ht="15">
      <c r="A1084" s="833" t="s">
        <v>106</v>
      </c>
      <c r="B1084" s="834"/>
      <c r="C1084" s="834"/>
      <c r="D1084" s="834"/>
      <c r="E1084" s="834"/>
      <c r="F1084" s="834"/>
      <c r="G1084" s="834"/>
      <c r="H1084" s="834"/>
      <c r="I1084" s="834"/>
      <c r="J1084" s="834"/>
      <c r="K1084" s="834"/>
      <c r="L1084" s="834"/>
      <c r="M1084" s="835"/>
    </row>
    <row r="1085" spans="1:13" ht="15">
      <c r="A1085" s="833" t="s">
        <v>102</v>
      </c>
      <c r="B1085" s="834"/>
      <c r="C1085" s="834"/>
      <c r="D1085" s="834"/>
      <c r="E1085" s="834"/>
      <c r="F1085" s="834" t="s">
        <v>103</v>
      </c>
      <c r="G1085" s="834"/>
      <c r="H1085" s="834"/>
      <c r="I1085" s="834"/>
      <c r="J1085" s="834"/>
      <c r="K1085" s="834" t="s">
        <v>474</v>
      </c>
      <c r="L1085" s="834"/>
      <c r="M1085" s="835"/>
    </row>
    <row r="1086" spans="1:13" ht="15">
      <c r="A1086" s="825" t="s">
        <v>107</v>
      </c>
      <c r="B1086" s="826"/>
      <c r="C1086" s="826"/>
      <c r="D1086" s="826"/>
      <c r="E1086" s="826"/>
      <c r="F1086" s="834" t="s">
        <v>105</v>
      </c>
      <c r="G1086" s="834"/>
      <c r="H1086" s="834"/>
      <c r="I1086" s="834"/>
      <c r="J1086" s="834"/>
      <c r="K1086" s="834" t="s">
        <v>105</v>
      </c>
      <c r="L1086" s="834"/>
      <c r="M1086" s="835"/>
    </row>
    <row r="1087" spans="1:13" ht="15">
      <c r="A1087" s="825" t="s">
        <v>109</v>
      </c>
      <c r="B1087" s="826"/>
      <c r="C1087" s="826"/>
      <c r="D1087" s="826"/>
      <c r="E1087" s="826"/>
      <c r="F1087" s="868" t="s">
        <v>105</v>
      </c>
      <c r="G1087" s="839"/>
      <c r="H1087" s="839"/>
      <c r="I1087" s="839"/>
      <c r="J1087" s="839"/>
      <c r="K1087" s="868" t="s">
        <v>108</v>
      </c>
      <c r="L1087" s="839"/>
      <c r="M1087" s="840"/>
    </row>
    <row r="1088" spans="1:13" ht="15">
      <c r="A1088" s="829" t="s">
        <v>110</v>
      </c>
      <c r="B1088" s="830"/>
      <c r="C1088" s="830"/>
      <c r="D1088" s="830"/>
      <c r="E1088" s="831"/>
      <c r="F1088" s="869" t="s">
        <v>105</v>
      </c>
      <c r="G1088" s="870"/>
      <c r="H1088" s="870"/>
      <c r="I1088" s="870"/>
      <c r="J1088" s="871"/>
      <c r="K1088" s="869" t="s">
        <v>105</v>
      </c>
      <c r="L1088" s="870"/>
      <c r="M1088" s="872"/>
    </row>
    <row r="1089" spans="1:13" ht="15">
      <c r="A1089" s="829" t="s">
        <v>111</v>
      </c>
      <c r="B1089" s="830"/>
      <c r="C1089" s="830"/>
      <c r="D1089" s="830"/>
      <c r="E1089" s="831"/>
      <c r="F1089" s="869" t="s">
        <v>105</v>
      </c>
      <c r="G1089" s="870"/>
      <c r="H1089" s="870"/>
      <c r="I1089" s="870"/>
      <c r="J1089" s="871"/>
      <c r="K1089" s="869" t="s">
        <v>108</v>
      </c>
      <c r="L1089" s="870"/>
      <c r="M1089" s="872"/>
    </row>
    <row r="1090" spans="1:13" ht="15">
      <c r="A1090" s="833" t="s">
        <v>112</v>
      </c>
      <c r="B1090" s="834"/>
      <c r="C1090" s="834"/>
      <c r="D1090" s="834"/>
      <c r="E1090" s="834"/>
      <c r="F1090" s="834"/>
      <c r="G1090" s="834"/>
      <c r="H1090" s="834"/>
      <c r="I1090" s="834"/>
      <c r="J1090" s="834"/>
      <c r="K1090" s="834"/>
      <c r="L1090" s="834"/>
      <c r="M1090" s="835"/>
    </row>
    <row r="1091" spans="1:13" ht="15">
      <c r="A1091" s="833" t="s">
        <v>102</v>
      </c>
      <c r="B1091" s="834"/>
      <c r="C1091" s="834"/>
      <c r="D1091" s="834"/>
      <c r="E1091" s="834"/>
      <c r="F1091" s="834" t="s">
        <v>103</v>
      </c>
      <c r="G1091" s="834"/>
      <c r="H1091" s="834"/>
      <c r="I1091" s="834"/>
      <c r="J1091" s="834"/>
      <c r="K1091" s="834" t="s">
        <v>474</v>
      </c>
      <c r="L1091" s="834"/>
      <c r="M1091" s="835"/>
    </row>
    <row r="1092" spans="1:13" ht="15">
      <c r="A1092" s="836" t="s">
        <v>113</v>
      </c>
      <c r="B1092" s="837"/>
      <c r="C1092" s="837"/>
      <c r="D1092" s="837"/>
      <c r="E1092" s="837"/>
      <c r="F1092" s="837"/>
      <c r="G1092" s="827" t="s">
        <v>548</v>
      </c>
      <c r="H1092" s="827"/>
      <c r="I1092" s="827"/>
      <c r="J1092" s="827"/>
      <c r="K1092" s="827"/>
      <c r="L1092" s="827"/>
      <c r="M1092" s="828"/>
    </row>
    <row r="1093" spans="1:13" ht="15">
      <c r="A1093" s="506" t="s">
        <v>475</v>
      </c>
      <c r="B1093" s="819" t="s">
        <v>555</v>
      </c>
      <c r="C1093" s="820"/>
      <c r="D1093" s="820"/>
      <c r="E1093" s="820"/>
      <c r="F1093" s="820"/>
      <c r="G1093" s="820"/>
      <c r="H1093" s="820"/>
      <c r="I1093" s="820"/>
      <c r="J1093" s="820"/>
      <c r="K1093" s="820"/>
      <c r="L1093" s="820"/>
      <c r="M1093" s="821"/>
    </row>
    <row r="1094" spans="1:13" ht="15">
      <c r="A1094" s="506" t="s">
        <v>115</v>
      </c>
      <c r="B1094" s="819" t="s">
        <v>502</v>
      </c>
      <c r="C1094" s="820"/>
      <c r="D1094" s="820"/>
      <c r="E1094" s="820"/>
      <c r="F1094" s="820"/>
      <c r="G1094" s="820"/>
      <c r="H1094" s="820"/>
      <c r="I1094" s="820"/>
      <c r="J1094" s="820"/>
      <c r="K1094" s="820"/>
      <c r="L1094" s="820"/>
      <c r="M1094" s="821"/>
    </row>
    <row r="1095" spans="1:13">
      <c r="A1095" s="833" t="s">
        <v>476</v>
      </c>
      <c r="B1095" s="834"/>
      <c r="C1095" s="834"/>
      <c r="D1095" s="839"/>
      <c r="E1095" s="839"/>
      <c r="F1095" s="839"/>
      <c r="G1095" s="839"/>
      <c r="H1095" s="839"/>
      <c r="I1095" s="839"/>
      <c r="J1095" s="834" t="s">
        <v>477</v>
      </c>
      <c r="K1095" s="834"/>
      <c r="L1095" s="834"/>
      <c r="M1095" s="835"/>
    </row>
    <row r="1096" spans="1:13">
      <c r="A1096" s="833"/>
      <c r="B1096" s="834"/>
      <c r="C1096" s="834"/>
      <c r="D1096" s="839"/>
      <c r="E1096" s="839"/>
      <c r="F1096" s="839"/>
      <c r="G1096" s="839"/>
      <c r="H1096" s="839"/>
      <c r="I1096" s="839"/>
      <c r="J1096" s="834"/>
      <c r="K1096" s="834"/>
      <c r="L1096" s="834"/>
      <c r="M1096" s="835"/>
    </row>
    <row r="1097" spans="1:13">
      <c r="A1097" s="833"/>
      <c r="B1097" s="834"/>
      <c r="C1097" s="834"/>
      <c r="D1097" s="839"/>
      <c r="E1097" s="839"/>
      <c r="F1097" s="839"/>
      <c r="G1097" s="839"/>
      <c r="H1097" s="839"/>
      <c r="I1097" s="839"/>
      <c r="J1097" s="834"/>
      <c r="K1097" s="834"/>
      <c r="L1097" s="834"/>
      <c r="M1097" s="835"/>
    </row>
    <row r="1098" spans="1:13">
      <c r="A1098" s="833"/>
      <c r="B1098" s="834"/>
      <c r="C1098" s="834"/>
      <c r="D1098" s="839"/>
      <c r="E1098" s="839"/>
      <c r="F1098" s="839"/>
      <c r="G1098" s="839"/>
      <c r="H1098" s="839"/>
      <c r="I1098" s="839"/>
      <c r="J1098" s="834"/>
      <c r="K1098" s="834"/>
      <c r="L1098" s="834"/>
      <c r="M1098" s="835"/>
    </row>
    <row r="1099" spans="1:13">
      <c r="A1099" s="845" t="s">
        <v>116</v>
      </c>
      <c r="B1099" s="846"/>
      <c r="C1099" s="846"/>
      <c r="D1099" s="846"/>
      <c r="E1099" s="846"/>
      <c r="F1099" s="846"/>
      <c r="G1099" s="846"/>
      <c r="H1099" s="847" t="s">
        <v>117</v>
      </c>
      <c r="I1099" s="848"/>
      <c r="J1099" s="848"/>
      <c r="K1099" s="848"/>
      <c r="L1099" s="848"/>
      <c r="M1099" s="849"/>
    </row>
    <row r="1100" spans="1:13">
      <c r="A1100" s="408" t="s">
        <v>118</v>
      </c>
      <c r="B1100" s="846" t="s">
        <v>12</v>
      </c>
      <c r="C1100" s="846"/>
      <c r="D1100" s="382" t="s">
        <v>118</v>
      </c>
      <c r="E1100" s="407"/>
      <c r="F1100" s="846" t="s">
        <v>12</v>
      </c>
      <c r="G1100" s="846"/>
      <c r="H1100" s="384"/>
      <c r="I1100" s="384"/>
      <c r="J1100" s="385" t="s">
        <v>119</v>
      </c>
      <c r="K1100" s="384"/>
      <c r="L1100" s="386" t="s">
        <v>12</v>
      </c>
      <c r="M1100" s="387"/>
    </row>
    <row r="1101" spans="1:13">
      <c r="A1101" s="388" t="s">
        <v>120</v>
      </c>
      <c r="B1101" s="854" t="s">
        <v>121</v>
      </c>
      <c r="C1101" s="854"/>
      <c r="D1101" s="854" t="s">
        <v>122</v>
      </c>
      <c r="E1101" s="854"/>
      <c r="F1101" s="854" t="s">
        <v>123</v>
      </c>
      <c r="G1101" s="854"/>
      <c r="H1101" s="384"/>
      <c r="I1101" s="384"/>
      <c r="J1101" s="855">
        <v>3</v>
      </c>
      <c r="K1101" s="856"/>
      <c r="L1101" s="407" t="s">
        <v>105</v>
      </c>
      <c r="M1101" s="387"/>
    </row>
    <row r="1102" spans="1:13">
      <c r="A1102" s="388" t="s">
        <v>124</v>
      </c>
      <c r="B1102" s="854" t="s">
        <v>125</v>
      </c>
      <c r="C1102" s="854"/>
      <c r="D1102" s="854" t="s">
        <v>126</v>
      </c>
      <c r="E1102" s="854"/>
      <c r="F1102" s="854" t="s">
        <v>127</v>
      </c>
      <c r="G1102" s="854"/>
      <c r="H1102" s="384"/>
      <c r="I1102" s="384"/>
      <c r="J1102" s="855">
        <v>2</v>
      </c>
      <c r="K1102" s="856"/>
      <c r="L1102" s="407" t="s">
        <v>108</v>
      </c>
      <c r="M1102" s="387"/>
    </row>
    <row r="1103" spans="1:13">
      <c r="A1103" s="388" t="s">
        <v>128</v>
      </c>
      <c r="B1103" s="854" t="s">
        <v>129</v>
      </c>
      <c r="C1103" s="854"/>
      <c r="D1103" s="854" t="s">
        <v>130</v>
      </c>
      <c r="E1103" s="854"/>
      <c r="F1103" s="854" t="s">
        <v>131</v>
      </c>
      <c r="G1103" s="854"/>
      <c r="H1103" s="384"/>
      <c r="I1103" s="384"/>
      <c r="J1103" s="855">
        <v>1</v>
      </c>
      <c r="K1103" s="856"/>
      <c r="L1103" s="407" t="s">
        <v>132</v>
      </c>
      <c r="M1103" s="387"/>
    </row>
    <row r="1104" spans="1:13" ht="13.5" thickBot="1">
      <c r="A1104" s="389" t="s">
        <v>133</v>
      </c>
      <c r="B1104" s="859" t="s">
        <v>134</v>
      </c>
      <c r="C1104" s="859"/>
      <c r="D1104" s="860" t="s">
        <v>135</v>
      </c>
      <c r="E1104" s="860"/>
      <c r="F1104" s="860" t="s">
        <v>136</v>
      </c>
      <c r="G1104" s="860"/>
      <c r="H1104" s="390"/>
      <c r="I1104" s="390"/>
      <c r="J1104" s="390"/>
      <c r="K1104" s="390"/>
      <c r="L1104" s="390"/>
      <c r="M1104" s="391"/>
    </row>
    <row r="1105" spans="1:13" ht="13.5" thickBot="1"/>
    <row r="1106" spans="1:13" ht="15.75">
      <c r="A1106" s="360"/>
      <c r="B1106" s="797" t="s">
        <v>434</v>
      </c>
      <c r="C1106" s="797"/>
      <c r="D1106" s="797"/>
      <c r="E1106" s="797"/>
      <c r="F1106" s="797"/>
      <c r="G1106" s="797"/>
      <c r="H1106" s="797"/>
      <c r="I1106" s="809"/>
      <c r="J1106" s="796" t="s">
        <v>435</v>
      </c>
      <c r="K1106" s="797"/>
      <c r="L1106" s="797"/>
      <c r="M1106" s="798"/>
    </row>
    <row r="1107" spans="1:13" ht="20.25">
      <c r="A1107" s="799" t="s">
        <v>436</v>
      </c>
      <c r="B1107" s="800"/>
      <c r="C1107" s="800"/>
      <c r="D1107" s="800"/>
      <c r="E1107" s="800"/>
      <c r="F1107" s="800"/>
      <c r="G1107" s="800"/>
      <c r="H1107" s="800"/>
      <c r="I1107" s="800"/>
      <c r="J1107" s="800"/>
      <c r="K1107" s="800"/>
      <c r="L1107" s="800"/>
      <c r="M1107" s="801"/>
    </row>
    <row r="1108" spans="1:13" ht="20.25">
      <c r="A1108" s="361"/>
      <c r="B1108" s="802" t="s">
        <v>437</v>
      </c>
      <c r="C1108" s="802"/>
      <c r="D1108" s="802"/>
      <c r="E1108" s="803"/>
      <c r="F1108" s="362" t="s">
        <v>438</v>
      </c>
      <c r="G1108" s="362"/>
      <c r="H1108" s="804" t="s">
        <v>439</v>
      </c>
      <c r="I1108" s="805"/>
      <c r="J1108" s="806"/>
      <c r="K1108" s="363" t="s">
        <v>440</v>
      </c>
      <c r="L1108" s="413"/>
      <c r="M1108" s="365"/>
    </row>
    <row r="1109" spans="1:13" ht="15">
      <c r="A1109" s="807" t="s">
        <v>441</v>
      </c>
      <c r="B1109" s="805"/>
      <c r="C1109" s="805"/>
      <c r="D1109" s="805"/>
      <c r="E1109" s="805"/>
      <c r="F1109" s="805"/>
      <c r="G1109" s="805"/>
      <c r="H1109" s="805"/>
      <c r="I1109" s="805"/>
      <c r="J1109" s="805"/>
      <c r="K1109" s="805"/>
      <c r="L1109" s="805"/>
      <c r="M1109" s="808"/>
    </row>
    <row r="1110" spans="1:13" ht="15">
      <c r="A1110" s="829" t="s">
        <v>442</v>
      </c>
      <c r="B1110" s="830"/>
      <c r="C1110" s="830"/>
      <c r="D1110" s="830"/>
      <c r="E1110" s="830"/>
      <c r="F1110" s="830"/>
      <c r="G1110" s="830"/>
      <c r="H1110" s="830"/>
      <c r="I1110" s="830"/>
      <c r="J1110" s="830"/>
      <c r="K1110" s="830"/>
      <c r="L1110" s="830"/>
      <c r="M1110" s="841"/>
    </row>
    <row r="1111" spans="1:13" ht="15">
      <c r="A1111" s="825" t="s">
        <v>496</v>
      </c>
      <c r="B1111" s="826"/>
      <c r="C1111" s="819" t="s">
        <v>389</v>
      </c>
      <c r="D1111" s="820"/>
      <c r="E1111" s="820"/>
      <c r="F1111" s="820"/>
      <c r="G1111" s="832"/>
      <c r="H1111" s="810" t="s">
        <v>443</v>
      </c>
      <c r="I1111" s="811"/>
      <c r="J1111" s="812"/>
      <c r="K1111" s="819">
        <v>24</v>
      </c>
      <c r="L1111" s="820"/>
      <c r="M1111" s="821"/>
    </row>
    <row r="1112" spans="1:13" ht="15">
      <c r="A1112" s="825" t="s">
        <v>444</v>
      </c>
      <c r="B1112" s="826"/>
      <c r="C1112" s="819">
        <v>1</v>
      </c>
      <c r="D1112" s="820"/>
      <c r="E1112" s="820"/>
      <c r="F1112" s="820"/>
      <c r="G1112" s="832"/>
      <c r="H1112" s="813" t="s">
        <v>445</v>
      </c>
      <c r="I1112" s="814"/>
      <c r="J1112" s="815"/>
      <c r="K1112" s="819">
        <v>1582</v>
      </c>
      <c r="L1112" s="820"/>
      <c r="M1112" s="821"/>
    </row>
    <row r="1113" spans="1:13" ht="15">
      <c r="A1113" s="825" t="s">
        <v>446</v>
      </c>
      <c r="B1113" s="826"/>
      <c r="C1113" s="867">
        <v>42715</v>
      </c>
      <c r="D1113" s="820"/>
      <c r="E1113" s="820"/>
      <c r="F1113" s="820"/>
      <c r="G1113" s="832"/>
      <c r="H1113" s="813" t="s">
        <v>447</v>
      </c>
      <c r="I1113" s="814"/>
      <c r="J1113" s="815"/>
      <c r="K1113" s="819">
        <v>7006400025</v>
      </c>
      <c r="L1113" s="820"/>
      <c r="M1113" s="821"/>
    </row>
    <row r="1114" spans="1:13" ht="15">
      <c r="A1114" s="825" t="s">
        <v>448</v>
      </c>
      <c r="B1114" s="826"/>
      <c r="C1114" s="819" t="s">
        <v>390</v>
      </c>
      <c r="D1114" s="820"/>
      <c r="E1114" s="820"/>
      <c r="F1114" s="820"/>
      <c r="G1114" s="832"/>
      <c r="H1114" s="816" t="s">
        <v>88</v>
      </c>
      <c r="I1114" s="817"/>
      <c r="J1114" s="818"/>
      <c r="K1114" s="819" t="s">
        <v>391</v>
      </c>
      <c r="L1114" s="820"/>
      <c r="M1114" s="821"/>
    </row>
    <row r="1115" spans="1:13" ht="15">
      <c r="A1115" s="833" t="s">
        <v>449</v>
      </c>
      <c r="B1115" s="834"/>
      <c r="C1115" s="834"/>
      <c r="D1115" s="834"/>
      <c r="E1115" s="834"/>
      <c r="F1115" s="834"/>
      <c r="G1115" s="834"/>
      <c r="H1115" s="834"/>
      <c r="I1115" s="834"/>
      <c r="J1115" s="834"/>
      <c r="K1115" s="834"/>
      <c r="L1115" s="834"/>
      <c r="M1115" s="835"/>
    </row>
    <row r="1116" spans="1:13" ht="15">
      <c r="A1116" s="853" t="s">
        <v>450</v>
      </c>
      <c r="B1116" s="834" t="s">
        <v>451</v>
      </c>
      <c r="C1116" s="834"/>
      <c r="D1116" s="834"/>
      <c r="E1116" s="834"/>
      <c r="F1116" s="834"/>
      <c r="G1116" s="834"/>
      <c r="H1116" s="834" t="s">
        <v>452</v>
      </c>
      <c r="I1116" s="834"/>
      <c r="J1116" s="834"/>
      <c r="K1116" s="834"/>
      <c r="L1116" s="834"/>
      <c r="M1116" s="835"/>
    </row>
    <row r="1117" spans="1:13" ht="30">
      <c r="A1117" s="853"/>
      <c r="B1117" s="366" t="s">
        <v>453</v>
      </c>
      <c r="C1117" s="366" t="s">
        <v>454</v>
      </c>
      <c r="D1117" s="366" t="s">
        <v>455</v>
      </c>
      <c r="E1117" s="366" t="s">
        <v>456</v>
      </c>
      <c r="F1117" s="366">
        <v>100</v>
      </c>
      <c r="G1117" s="367" t="s">
        <v>72</v>
      </c>
      <c r="H1117" s="366" t="s">
        <v>457</v>
      </c>
      <c r="I1117" s="366" t="s">
        <v>454</v>
      </c>
      <c r="J1117" s="366" t="s">
        <v>455</v>
      </c>
      <c r="K1117" s="366" t="s">
        <v>458</v>
      </c>
      <c r="L1117" s="366">
        <v>100</v>
      </c>
      <c r="M1117" s="368" t="s">
        <v>72</v>
      </c>
    </row>
    <row r="1118" spans="1:13" ht="15">
      <c r="A1118" s="412" t="s">
        <v>5</v>
      </c>
      <c r="B1118" s="504">
        <v>9.5</v>
      </c>
      <c r="C1118" s="472">
        <v>5</v>
      </c>
      <c r="D1118" s="472">
        <v>5</v>
      </c>
      <c r="E1118" s="518">
        <v>80</v>
      </c>
      <c r="F1118" s="467">
        <v>99.5</v>
      </c>
      <c r="G1118" s="472" t="s">
        <v>121</v>
      </c>
      <c r="H1118" s="445">
        <v>10</v>
      </c>
      <c r="I1118" s="504">
        <v>5</v>
      </c>
      <c r="J1118" s="504">
        <v>5</v>
      </c>
      <c r="K1118" s="517">
        <v>74</v>
      </c>
      <c r="L1118" s="474">
        <f t="shared" ref="L1118:L1120" si="130">SUM(H1118:K1118)</f>
        <v>94</v>
      </c>
      <c r="M1118" s="518" t="str">
        <f t="shared" ref="M1118:M1121" si="131">IF(L1118&gt;=91,"A1",IF(L1118&gt;=81,"A2",IF(L1118&gt;=71,"B1",IF(L1118&gt;=61,"B2",IF(L1118&gt;=51,"C1",IF(L1118&gt;=41,"C2",IF(L1118&gt;=33,"D","E")))))))</f>
        <v>A1</v>
      </c>
    </row>
    <row r="1119" spans="1:13" ht="15">
      <c r="A1119" s="412" t="s">
        <v>6</v>
      </c>
      <c r="B1119" s="518">
        <v>10</v>
      </c>
      <c r="C1119" s="472">
        <v>5</v>
      </c>
      <c r="D1119" s="472">
        <v>5</v>
      </c>
      <c r="E1119" s="518">
        <v>75</v>
      </c>
      <c r="F1119" s="518">
        <v>95</v>
      </c>
      <c r="G1119" s="518" t="s">
        <v>121</v>
      </c>
      <c r="H1119" s="446">
        <v>8.75</v>
      </c>
      <c r="I1119" s="504">
        <v>5</v>
      </c>
      <c r="J1119" s="504">
        <v>5</v>
      </c>
      <c r="K1119" s="474">
        <v>75</v>
      </c>
      <c r="L1119" s="447">
        <f t="shared" si="130"/>
        <v>93.75</v>
      </c>
      <c r="M1119" s="445" t="str">
        <f t="shared" si="131"/>
        <v>A1</v>
      </c>
    </row>
    <row r="1120" spans="1:13" ht="15.75">
      <c r="A1120" s="412" t="s">
        <v>459</v>
      </c>
      <c r="B1120" s="453">
        <v>10</v>
      </c>
      <c r="C1120" s="453">
        <v>5</v>
      </c>
      <c r="D1120" s="453">
        <v>5</v>
      </c>
      <c r="E1120" s="453">
        <v>80</v>
      </c>
      <c r="F1120" s="435">
        <f t="shared" ref="F1120" si="132">B1120+C1120+D1120+E1120</f>
        <v>100</v>
      </c>
      <c r="G1120" s="432" t="str">
        <f t="shared" ref="G1120" si="133">IF(F1120&gt;=91,"A1",IF(F1120&gt;=81,"A2",IF(F1120&gt;=71,"B1",IF(F1120&gt;=61,"B2",IF(F1120&gt;=51,"C1",IF(F1120&gt;=41,"C2",IF(F1120&gt;=33,"D","E")))))))</f>
        <v>A1</v>
      </c>
      <c r="H1120" s="446">
        <v>9.75</v>
      </c>
      <c r="I1120" s="504">
        <v>5</v>
      </c>
      <c r="J1120" s="504">
        <v>5</v>
      </c>
      <c r="K1120" s="441">
        <v>79</v>
      </c>
      <c r="L1120" s="447">
        <f t="shared" si="130"/>
        <v>98.75</v>
      </c>
      <c r="M1120" s="445" t="str">
        <f t="shared" si="131"/>
        <v>A1</v>
      </c>
    </row>
    <row r="1121" spans="1:13" ht="15">
      <c r="A1121" s="505" t="s">
        <v>8</v>
      </c>
      <c r="B1121" s="432">
        <v>9.75</v>
      </c>
      <c r="C1121" s="453">
        <v>5</v>
      </c>
      <c r="D1121" s="453">
        <v>5</v>
      </c>
      <c r="E1121" s="432">
        <v>76</v>
      </c>
      <c r="F1121" s="435">
        <v>95.75</v>
      </c>
      <c r="G1121" s="432" t="s">
        <v>121</v>
      </c>
      <c r="H1121" s="475">
        <v>9.75</v>
      </c>
      <c r="I1121" s="504">
        <v>5</v>
      </c>
      <c r="J1121" s="504">
        <v>5</v>
      </c>
      <c r="K1121" s="504">
        <v>76</v>
      </c>
      <c r="L1121" s="447">
        <f t="shared" ref="L1121" si="134">SUM(H1121:K1121)</f>
        <v>95.75</v>
      </c>
      <c r="M1121" s="447" t="str">
        <f t="shared" si="131"/>
        <v>A1</v>
      </c>
    </row>
    <row r="1122" spans="1:13" ht="15.75">
      <c r="A1122" s="412" t="s">
        <v>498</v>
      </c>
      <c r="B1122" s="410"/>
      <c r="C1122" s="410"/>
      <c r="D1122" s="410"/>
      <c r="E1122" s="373"/>
      <c r="F1122" s="513">
        <v>47</v>
      </c>
      <c r="G1122" s="410"/>
      <c r="H1122" s="410"/>
      <c r="I1122" s="410"/>
      <c r="J1122" s="410"/>
      <c r="K1122" s="409"/>
      <c r="L1122" s="410">
        <v>48</v>
      </c>
      <c r="M1122" s="411"/>
    </row>
    <row r="1123" spans="1:13" ht="15">
      <c r="A1123" s="412" t="s">
        <v>499</v>
      </c>
      <c r="B1123" s="410"/>
      <c r="C1123" s="410"/>
      <c r="D1123" s="410"/>
      <c r="E1123" s="374"/>
      <c r="F1123" s="409">
        <v>50</v>
      </c>
      <c r="G1123" s="410"/>
      <c r="H1123" s="410"/>
      <c r="I1123" s="410"/>
      <c r="J1123" s="410"/>
      <c r="K1123" s="374"/>
      <c r="L1123" s="409">
        <v>50</v>
      </c>
      <c r="M1123" s="411"/>
    </row>
    <row r="1124" spans="1:13" ht="15">
      <c r="A1124" s="412" t="s">
        <v>462</v>
      </c>
      <c r="B1124" s="410">
        <v>50</v>
      </c>
      <c r="C1124" s="410"/>
      <c r="D1124" s="410"/>
      <c r="E1124" s="409"/>
      <c r="F1124" s="410">
        <v>50</v>
      </c>
      <c r="G1124" s="410"/>
      <c r="H1124" s="410"/>
      <c r="I1124" s="410"/>
      <c r="J1124" s="410"/>
      <c r="K1124" s="409"/>
      <c r="L1124" s="410">
        <v>50</v>
      </c>
      <c r="M1124" s="411"/>
    </row>
    <row r="1125" spans="1:13" ht="26.25">
      <c r="A1125" s="413" t="s">
        <v>463</v>
      </c>
      <c r="B1125" s="413"/>
      <c r="C1125" s="415" t="s">
        <v>464</v>
      </c>
      <c r="D1125" s="375">
        <f>(F1118+F1119+F1120+F1121+F1122)</f>
        <v>437.25</v>
      </c>
      <c r="E1125" s="375"/>
      <c r="F1125" s="415" t="s">
        <v>465</v>
      </c>
      <c r="G1125" s="375">
        <f>(D1125/500)*100</f>
        <v>87.45</v>
      </c>
      <c r="H1125" s="375"/>
      <c r="I1125" s="376"/>
      <c r="J1125" s="851" t="s">
        <v>466</v>
      </c>
      <c r="K1125" s="851"/>
      <c r="L1125" s="839" t="str">
        <f>IF(G1125&gt;=91,"A1",IF(G1125&gt;=81,"A2",IF(G1125&gt;=71,"B1",IF(G1125&gt;=61,"B2",IF(G1125&gt;=51,"C1",IF(G1125&gt;=41,"C2",IF(G1125&gt;=33,"D","E")))))))</f>
        <v>A2</v>
      </c>
      <c r="M1125" s="839" t="str">
        <f t="shared" ref="M1125:M1127" si="135">IF(K1125&gt;=91,"A1",IF(K1125&gt;=81,"A2",IF(K1125&gt;=71,"B1",IF(K1125&gt;=61,"B2",IF(K1125&gt;=51,"C1",IF(K1125&gt;=41,"C2",IF(K1125&gt;=33,"D","E")))))))</f>
        <v>E</v>
      </c>
    </row>
    <row r="1126" spans="1:13" ht="26.25">
      <c r="A1126" s="377" t="s">
        <v>467</v>
      </c>
      <c r="B1126" s="413"/>
      <c r="C1126" s="415" t="s">
        <v>468</v>
      </c>
      <c r="D1126" s="375">
        <f>(L1118+L1119+L1120+L1121+L1122)</f>
        <v>430.25</v>
      </c>
      <c r="E1126" s="375"/>
      <c r="F1126" s="415" t="s">
        <v>469</v>
      </c>
      <c r="G1126" s="378">
        <f>D1126/500*100</f>
        <v>86.050000000000011</v>
      </c>
      <c r="H1126" s="378"/>
      <c r="I1126" s="379"/>
      <c r="J1126" s="851" t="s">
        <v>470</v>
      </c>
      <c r="K1126" s="851"/>
      <c r="L1126" s="839" t="str">
        <f>IF(G1126&gt;=91,"A1",IF(G1126&gt;=81,"A2",IF(G1126&gt;=71,"B1",IF(G1126&gt;=61,"B2",IF(G1126&gt;=51,"C1",IF(G1126&gt;=41,"C2",IF(G1126&gt;=33,"D","E")))))))</f>
        <v>A2</v>
      </c>
      <c r="M1126" s="839" t="str">
        <f t="shared" si="135"/>
        <v>E</v>
      </c>
    </row>
    <row r="1127" spans="1:13" ht="15">
      <c r="A1127" s="416" t="s">
        <v>471</v>
      </c>
      <c r="B1127" s="416"/>
      <c r="C1127" s="416">
        <f>(D1125+D1126)</f>
        <v>867.5</v>
      </c>
      <c r="D1127" s="852"/>
      <c r="E1127" s="852"/>
      <c r="F1127" s="416" t="s">
        <v>472</v>
      </c>
      <c r="G1127" s="416"/>
      <c r="H1127" s="416"/>
      <c r="I1127" s="512">
        <f>(C1127/900)*100</f>
        <v>96.388888888888886</v>
      </c>
      <c r="J1127" s="416" t="s">
        <v>473</v>
      </c>
      <c r="K1127" s="416"/>
      <c r="L1127" s="852" t="str">
        <f>IF(I1127&gt;=91,"A1",IF(I1127&gt;=81,"A2",IF(I1127&gt;=71,"B1",IF(I1127&gt;=61,"B2",IF(I1127&gt;=51,"C1",IF(I1127&gt;=41,"C2",IF(I1127&gt;=33,"D","E")))))))</f>
        <v>A1</v>
      </c>
      <c r="M1127" s="852" t="str">
        <f t="shared" si="135"/>
        <v>E</v>
      </c>
    </row>
    <row r="1128" spans="1:13">
      <c r="A1128" s="822" t="s">
        <v>100</v>
      </c>
      <c r="B1128" s="823"/>
      <c r="C1128" s="823"/>
      <c r="D1128" s="823"/>
      <c r="E1128" s="823"/>
      <c r="F1128" s="823"/>
      <c r="G1128" s="823"/>
      <c r="H1128" s="823"/>
      <c r="I1128" s="823"/>
      <c r="J1128" s="823"/>
      <c r="K1128" s="823"/>
      <c r="L1128" s="823"/>
      <c r="M1128" s="824"/>
    </row>
    <row r="1129" spans="1:13" ht="15">
      <c r="A1129" s="833" t="s">
        <v>101</v>
      </c>
      <c r="B1129" s="834"/>
      <c r="C1129" s="834"/>
      <c r="D1129" s="834"/>
      <c r="E1129" s="834"/>
      <c r="F1129" s="834"/>
      <c r="G1129" s="834"/>
      <c r="H1129" s="834"/>
      <c r="I1129" s="834"/>
      <c r="J1129" s="834"/>
      <c r="K1129" s="834"/>
      <c r="L1129" s="834"/>
      <c r="M1129" s="835"/>
    </row>
    <row r="1130" spans="1:13" ht="15">
      <c r="A1130" s="833" t="s">
        <v>102</v>
      </c>
      <c r="B1130" s="834"/>
      <c r="C1130" s="834"/>
      <c r="D1130" s="834"/>
      <c r="E1130" s="834"/>
      <c r="F1130" s="834" t="s">
        <v>103</v>
      </c>
      <c r="G1130" s="834"/>
      <c r="H1130" s="834"/>
      <c r="I1130" s="834"/>
      <c r="J1130" s="834"/>
      <c r="K1130" s="834" t="s">
        <v>474</v>
      </c>
      <c r="L1130" s="834"/>
      <c r="M1130" s="835"/>
    </row>
    <row r="1131" spans="1:13" ht="15">
      <c r="A1131" s="836" t="s">
        <v>104</v>
      </c>
      <c r="B1131" s="837"/>
      <c r="C1131" s="837"/>
      <c r="D1131" s="837"/>
      <c r="E1131" s="837"/>
      <c r="F1131" s="838" t="s">
        <v>105</v>
      </c>
      <c r="G1131" s="839"/>
      <c r="H1131" s="839"/>
      <c r="I1131" s="839"/>
      <c r="J1131" s="839"/>
      <c r="K1131" s="838" t="s">
        <v>105</v>
      </c>
      <c r="L1131" s="839"/>
      <c r="M1131" s="840"/>
    </row>
    <row r="1132" spans="1:13" ht="15">
      <c r="A1132" s="833" t="s">
        <v>106</v>
      </c>
      <c r="B1132" s="834"/>
      <c r="C1132" s="834"/>
      <c r="D1132" s="834"/>
      <c r="E1132" s="834"/>
      <c r="F1132" s="834"/>
      <c r="G1132" s="834"/>
      <c r="H1132" s="834"/>
      <c r="I1132" s="834"/>
      <c r="J1132" s="834"/>
      <c r="K1132" s="834"/>
      <c r="L1132" s="834"/>
      <c r="M1132" s="835"/>
    </row>
    <row r="1133" spans="1:13" ht="15">
      <c r="A1133" s="833" t="s">
        <v>102</v>
      </c>
      <c r="B1133" s="834"/>
      <c r="C1133" s="834"/>
      <c r="D1133" s="834"/>
      <c r="E1133" s="834"/>
      <c r="F1133" s="834" t="s">
        <v>103</v>
      </c>
      <c r="G1133" s="834"/>
      <c r="H1133" s="834"/>
      <c r="I1133" s="834"/>
      <c r="J1133" s="834"/>
      <c r="K1133" s="834" t="s">
        <v>474</v>
      </c>
      <c r="L1133" s="834"/>
      <c r="M1133" s="835"/>
    </row>
    <row r="1134" spans="1:13" ht="15">
      <c r="A1134" s="825" t="s">
        <v>107</v>
      </c>
      <c r="B1134" s="826"/>
      <c r="C1134" s="826"/>
      <c r="D1134" s="826"/>
      <c r="E1134" s="826"/>
      <c r="F1134" s="834" t="s">
        <v>105</v>
      </c>
      <c r="G1134" s="834"/>
      <c r="H1134" s="834"/>
      <c r="I1134" s="834"/>
      <c r="J1134" s="834"/>
      <c r="K1134" s="834" t="s">
        <v>105</v>
      </c>
      <c r="L1134" s="834"/>
      <c r="M1134" s="835"/>
    </row>
    <row r="1135" spans="1:13" ht="15">
      <c r="A1135" s="825" t="s">
        <v>109</v>
      </c>
      <c r="B1135" s="826"/>
      <c r="C1135" s="826"/>
      <c r="D1135" s="826"/>
      <c r="E1135" s="826"/>
      <c r="F1135" s="868" t="s">
        <v>105</v>
      </c>
      <c r="G1135" s="839"/>
      <c r="H1135" s="839"/>
      <c r="I1135" s="839"/>
      <c r="J1135" s="839"/>
      <c r="K1135" s="868" t="s">
        <v>108</v>
      </c>
      <c r="L1135" s="839"/>
      <c r="M1135" s="840"/>
    </row>
    <row r="1136" spans="1:13" ht="15">
      <c r="A1136" s="829" t="s">
        <v>110</v>
      </c>
      <c r="B1136" s="830"/>
      <c r="C1136" s="830"/>
      <c r="D1136" s="830"/>
      <c r="E1136" s="831"/>
      <c r="F1136" s="869" t="s">
        <v>105</v>
      </c>
      <c r="G1136" s="870"/>
      <c r="H1136" s="870"/>
      <c r="I1136" s="870"/>
      <c r="J1136" s="871"/>
      <c r="K1136" s="869" t="s">
        <v>105</v>
      </c>
      <c r="L1136" s="870"/>
      <c r="M1136" s="872"/>
    </row>
    <row r="1137" spans="1:13" ht="15">
      <c r="A1137" s="829" t="s">
        <v>111</v>
      </c>
      <c r="B1137" s="830"/>
      <c r="C1137" s="830"/>
      <c r="D1137" s="830"/>
      <c r="E1137" s="831"/>
      <c r="F1137" s="869" t="s">
        <v>105</v>
      </c>
      <c r="G1137" s="870"/>
      <c r="H1137" s="870"/>
      <c r="I1137" s="870"/>
      <c r="J1137" s="871"/>
      <c r="K1137" s="869" t="s">
        <v>105</v>
      </c>
      <c r="L1137" s="870"/>
      <c r="M1137" s="872"/>
    </row>
    <row r="1138" spans="1:13" ht="15">
      <c r="A1138" s="833" t="s">
        <v>112</v>
      </c>
      <c r="B1138" s="834"/>
      <c r="C1138" s="834"/>
      <c r="D1138" s="834"/>
      <c r="E1138" s="834"/>
      <c r="F1138" s="834"/>
      <c r="G1138" s="834"/>
      <c r="H1138" s="834"/>
      <c r="I1138" s="834"/>
      <c r="J1138" s="834"/>
      <c r="K1138" s="834"/>
      <c r="L1138" s="834"/>
      <c r="M1138" s="835"/>
    </row>
    <row r="1139" spans="1:13" ht="15">
      <c r="A1139" s="833" t="s">
        <v>102</v>
      </c>
      <c r="B1139" s="834"/>
      <c r="C1139" s="834"/>
      <c r="D1139" s="834"/>
      <c r="E1139" s="834"/>
      <c r="F1139" s="834" t="s">
        <v>103</v>
      </c>
      <c r="G1139" s="834"/>
      <c r="H1139" s="834"/>
      <c r="I1139" s="834"/>
      <c r="J1139" s="834"/>
      <c r="K1139" s="834" t="s">
        <v>474</v>
      </c>
      <c r="L1139" s="834"/>
      <c r="M1139" s="835"/>
    </row>
    <row r="1140" spans="1:13" ht="15">
      <c r="A1140" s="836" t="s">
        <v>113</v>
      </c>
      <c r="B1140" s="837"/>
      <c r="C1140" s="837"/>
      <c r="D1140" s="837"/>
      <c r="E1140" s="837"/>
      <c r="F1140" s="837"/>
      <c r="G1140" s="827" t="s">
        <v>549</v>
      </c>
      <c r="H1140" s="827"/>
      <c r="I1140" s="827"/>
      <c r="J1140" s="827"/>
      <c r="K1140" s="827"/>
      <c r="L1140" s="827"/>
      <c r="M1140" s="828"/>
    </row>
    <row r="1141" spans="1:13" ht="15">
      <c r="A1141" s="506" t="s">
        <v>475</v>
      </c>
      <c r="B1141" s="819" t="s">
        <v>401</v>
      </c>
      <c r="C1141" s="820"/>
      <c r="D1141" s="820"/>
      <c r="E1141" s="820"/>
      <c r="F1141" s="820"/>
      <c r="G1141" s="820"/>
      <c r="H1141" s="820"/>
      <c r="I1141" s="820"/>
      <c r="J1141" s="820"/>
      <c r="K1141" s="820"/>
      <c r="L1141" s="820"/>
      <c r="M1141" s="821"/>
    </row>
    <row r="1142" spans="1:13" ht="15">
      <c r="A1142" s="506" t="s">
        <v>115</v>
      </c>
      <c r="B1142" s="819" t="s">
        <v>502</v>
      </c>
      <c r="C1142" s="820"/>
      <c r="D1142" s="820"/>
      <c r="E1142" s="820"/>
      <c r="F1142" s="820"/>
      <c r="G1142" s="820"/>
      <c r="H1142" s="820"/>
      <c r="I1142" s="820"/>
      <c r="J1142" s="820"/>
      <c r="K1142" s="820"/>
      <c r="L1142" s="820"/>
      <c r="M1142" s="821"/>
    </row>
    <row r="1143" spans="1:13">
      <c r="A1143" s="833" t="s">
        <v>476</v>
      </c>
      <c r="B1143" s="834"/>
      <c r="C1143" s="834"/>
      <c r="D1143" s="839"/>
      <c r="E1143" s="839"/>
      <c r="F1143" s="839"/>
      <c r="G1143" s="839"/>
      <c r="H1143" s="839"/>
      <c r="I1143" s="839"/>
      <c r="J1143" s="834" t="s">
        <v>477</v>
      </c>
      <c r="K1143" s="834"/>
      <c r="L1143" s="834"/>
      <c r="M1143" s="835"/>
    </row>
    <row r="1144" spans="1:13">
      <c r="A1144" s="833"/>
      <c r="B1144" s="834"/>
      <c r="C1144" s="834"/>
      <c r="D1144" s="839"/>
      <c r="E1144" s="839"/>
      <c r="F1144" s="839"/>
      <c r="G1144" s="839"/>
      <c r="H1144" s="839"/>
      <c r="I1144" s="839"/>
      <c r="J1144" s="834"/>
      <c r="K1144" s="834"/>
      <c r="L1144" s="834"/>
      <c r="M1144" s="835"/>
    </row>
    <row r="1145" spans="1:13">
      <c r="A1145" s="833"/>
      <c r="B1145" s="834"/>
      <c r="C1145" s="834"/>
      <c r="D1145" s="839"/>
      <c r="E1145" s="839"/>
      <c r="F1145" s="839"/>
      <c r="G1145" s="839"/>
      <c r="H1145" s="839"/>
      <c r="I1145" s="839"/>
      <c r="J1145" s="834"/>
      <c r="K1145" s="834"/>
      <c r="L1145" s="834"/>
      <c r="M1145" s="835"/>
    </row>
    <row r="1146" spans="1:13">
      <c r="A1146" s="833"/>
      <c r="B1146" s="834"/>
      <c r="C1146" s="834"/>
      <c r="D1146" s="839"/>
      <c r="E1146" s="839"/>
      <c r="F1146" s="839"/>
      <c r="G1146" s="839"/>
      <c r="H1146" s="839"/>
      <c r="I1146" s="839"/>
      <c r="J1146" s="834"/>
      <c r="K1146" s="834"/>
      <c r="L1146" s="834"/>
      <c r="M1146" s="835"/>
    </row>
    <row r="1147" spans="1:13">
      <c r="A1147" s="845" t="s">
        <v>116</v>
      </c>
      <c r="B1147" s="846"/>
      <c r="C1147" s="846"/>
      <c r="D1147" s="846"/>
      <c r="E1147" s="846"/>
      <c r="F1147" s="846"/>
      <c r="G1147" s="846"/>
      <c r="H1147" s="847" t="s">
        <v>117</v>
      </c>
      <c r="I1147" s="848"/>
      <c r="J1147" s="848"/>
      <c r="K1147" s="848"/>
      <c r="L1147" s="848"/>
      <c r="M1147" s="849"/>
    </row>
    <row r="1148" spans="1:13">
      <c r="A1148" s="408" t="s">
        <v>118</v>
      </c>
      <c r="B1148" s="846" t="s">
        <v>12</v>
      </c>
      <c r="C1148" s="846"/>
      <c r="D1148" s="382" t="s">
        <v>118</v>
      </c>
      <c r="E1148" s="407"/>
      <c r="F1148" s="846" t="s">
        <v>12</v>
      </c>
      <c r="G1148" s="846"/>
      <c r="H1148" s="384"/>
      <c r="I1148" s="384"/>
      <c r="J1148" s="385" t="s">
        <v>119</v>
      </c>
      <c r="K1148" s="384"/>
      <c r="L1148" s="386" t="s">
        <v>12</v>
      </c>
      <c r="M1148" s="387"/>
    </row>
    <row r="1149" spans="1:13">
      <c r="A1149" s="388" t="s">
        <v>120</v>
      </c>
      <c r="B1149" s="854" t="s">
        <v>121</v>
      </c>
      <c r="C1149" s="854"/>
      <c r="D1149" s="854" t="s">
        <v>122</v>
      </c>
      <c r="E1149" s="854"/>
      <c r="F1149" s="854" t="s">
        <v>123</v>
      </c>
      <c r="G1149" s="854"/>
      <c r="H1149" s="384"/>
      <c r="I1149" s="384"/>
      <c r="J1149" s="855">
        <v>3</v>
      </c>
      <c r="K1149" s="856"/>
      <c r="L1149" s="407" t="s">
        <v>105</v>
      </c>
      <c r="M1149" s="387"/>
    </row>
    <row r="1150" spans="1:13">
      <c r="A1150" s="388" t="s">
        <v>124</v>
      </c>
      <c r="B1150" s="854" t="s">
        <v>125</v>
      </c>
      <c r="C1150" s="854"/>
      <c r="D1150" s="854" t="s">
        <v>126</v>
      </c>
      <c r="E1150" s="854"/>
      <c r="F1150" s="854" t="s">
        <v>127</v>
      </c>
      <c r="G1150" s="854"/>
      <c r="H1150" s="384"/>
      <c r="I1150" s="384"/>
      <c r="J1150" s="855">
        <v>2</v>
      </c>
      <c r="K1150" s="856"/>
      <c r="L1150" s="407" t="s">
        <v>108</v>
      </c>
      <c r="M1150" s="387"/>
    </row>
    <row r="1151" spans="1:13">
      <c r="A1151" s="388" t="s">
        <v>128</v>
      </c>
      <c r="B1151" s="854" t="s">
        <v>129</v>
      </c>
      <c r="C1151" s="854"/>
      <c r="D1151" s="854" t="s">
        <v>130</v>
      </c>
      <c r="E1151" s="854"/>
      <c r="F1151" s="854" t="s">
        <v>131</v>
      </c>
      <c r="G1151" s="854"/>
      <c r="H1151" s="384"/>
      <c r="I1151" s="384"/>
      <c r="J1151" s="855">
        <v>1</v>
      </c>
      <c r="K1151" s="856"/>
      <c r="L1151" s="407" t="s">
        <v>132</v>
      </c>
      <c r="M1151" s="387"/>
    </row>
    <row r="1152" spans="1:13" ht="13.5" thickBot="1">
      <c r="A1152" s="389" t="s">
        <v>133</v>
      </c>
      <c r="B1152" s="859" t="s">
        <v>134</v>
      </c>
      <c r="C1152" s="859"/>
      <c r="D1152" s="860" t="s">
        <v>135</v>
      </c>
      <c r="E1152" s="860"/>
      <c r="F1152" s="860" t="s">
        <v>136</v>
      </c>
      <c r="G1152" s="860"/>
      <c r="H1152" s="390"/>
      <c r="I1152" s="390"/>
      <c r="J1152" s="390"/>
      <c r="K1152" s="390"/>
      <c r="L1152" s="390"/>
      <c r="M1152" s="391"/>
    </row>
    <row r="1153" spans="1:13" ht="13.5" thickBot="1"/>
    <row r="1154" spans="1:13" ht="15.75">
      <c r="A1154" s="360"/>
      <c r="B1154" s="797" t="s">
        <v>434</v>
      </c>
      <c r="C1154" s="797"/>
      <c r="D1154" s="797"/>
      <c r="E1154" s="797"/>
      <c r="F1154" s="797"/>
      <c r="G1154" s="797"/>
      <c r="H1154" s="797"/>
      <c r="I1154" s="809"/>
      <c r="J1154" s="796" t="s">
        <v>435</v>
      </c>
      <c r="K1154" s="797"/>
      <c r="L1154" s="797"/>
      <c r="M1154" s="798"/>
    </row>
    <row r="1155" spans="1:13" ht="20.25">
      <c r="A1155" s="799" t="s">
        <v>436</v>
      </c>
      <c r="B1155" s="800"/>
      <c r="C1155" s="800"/>
      <c r="D1155" s="800"/>
      <c r="E1155" s="800"/>
      <c r="F1155" s="800"/>
      <c r="G1155" s="800"/>
      <c r="H1155" s="800"/>
      <c r="I1155" s="800"/>
      <c r="J1155" s="800"/>
      <c r="K1155" s="800"/>
      <c r="L1155" s="800"/>
      <c r="M1155" s="801"/>
    </row>
    <row r="1156" spans="1:13" ht="20.25">
      <c r="A1156" s="361"/>
      <c r="B1156" s="802" t="s">
        <v>437</v>
      </c>
      <c r="C1156" s="802"/>
      <c r="D1156" s="802"/>
      <c r="E1156" s="803"/>
      <c r="F1156" s="362" t="s">
        <v>438</v>
      </c>
      <c r="G1156" s="362"/>
      <c r="H1156" s="804" t="s">
        <v>439</v>
      </c>
      <c r="I1156" s="805"/>
      <c r="J1156" s="806"/>
      <c r="K1156" s="363" t="s">
        <v>440</v>
      </c>
      <c r="L1156" s="413"/>
      <c r="M1156" s="365"/>
    </row>
    <row r="1157" spans="1:13" ht="15">
      <c r="A1157" s="807" t="s">
        <v>441</v>
      </c>
      <c r="B1157" s="805"/>
      <c r="C1157" s="805"/>
      <c r="D1157" s="805"/>
      <c r="E1157" s="805"/>
      <c r="F1157" s="805"/>
      <c r="G1157" s="805"/>
      <c r="H1157" s="805"/>
      <c r="I1157" s="805"/>
      <c r="J1157" s="805"/>
      <c r="K1157" s="805"/>
      <c r="L1157" s="805"/>
      <c r="M1157" s="808"/>
    </row>
    <row r="1158" spans="1:13" ht="15">
      <c r="A1158" s="829" t="s">
        <v>442</v>
      </c>
      <c r="B1158" s="830"/>
      <c r="C1158" s="830"/>
      <c r="D1158" s="830"/>
      <c r="E1158" s="830"/>
      <c r="F1158" s="830"/>
      <c r="G1158" s="830"/>
      <c r="H1158" s="830"/>
      <c r="I1158" s="830"/>
      <c r="J1158" s="830"/>
      <c r="K1158" s="830"/>
      <c r="L1158" s="830"/>
      <c r="M1158" s="841"/>
    </row>
    <row r="1159" spans="1:13" ht="15">
      <c r="A1159" s="825" t="s">
        <v>496</v>
      </c>
      <c r="B1159" s="826"/>
      <c r="C1159" s="819" t="s">
        <v>40</v>
      </c>
      <c r="D1159" s="820"/>
      <c r="E1159" s="820"/>
      <c r="F1159" s="820"/>
      <c r="G1159" s="832"/>
      <c r="H1159" s="810" t="s">
        <v>443</v>
      </c>
      <c r="I1159" s="811"/>
      <c r="J1159" s="812"/>
      <c r="K1159" s="819">
        <v>25</v>
      </c>
      <c r="L1159" s="820"/>
      <c r="M1159" s="821"/>
    </row>
    <row r="1160" spans="1:13" ht="15">
      <c r="A1160" s="825" t="s">
        <v>444</v>
      </c>
      <c r="B1160" s="826"/>
      <c r="C1160" s="819">
        <v>1</v>
      </c>
      <c r="D1160" s="820"/>
      <c r="E1160" s="820"/>
      <c r="F1160" s="820"/>
      <c r="G1160" s="832"/>
      <c r="H1160" s="813" t="s">
        <v>445</v>
      </c>
      <c r="I1160" s="814"/>
      <c r="J1160" s="815"/>
      <c r="K1160" s="819">
        <v>1584</v>
      </c>
      <c r="L1160" s="820"/>
      <c r="M1160" s="821"/>
    </row>
    <row r="1161" spans="1:13" ht="15">
      <c r="A1161" s="825" t="s">
        <v>446</v>
      </c>
      <c r="B1161" s="826"/>
      <c r="C1161" s="867">
        <v>42687</v>
      </c>
      <c r="D1161" s="820"/>
      <c r="E1161" s="820"/>
      <c r="F1161" s="820"/>
      <c r="G1161" s="832"/>
      <c r="H1161" s="813" t="s">
        <v>447</v>
      </c>
      <c r="I1161" s="814"/>
      <c r="J1161" s="815"/>
      <c r="K1161" s="819">
        <v>7006734093</v>
      </c>
      <c r="L1161" s="820"/>
      <c r="M1161" s="821"/>
    </row>
    <row r="1162" spans="1:13" ht="15">
      <c r="A1162" s="825" t="s">
        <v>448</v>
      </c>
      <c r="B1162" s="826"/>
      <c r="C1162" s="819" t="s">
        <v>232</v>
      </c>
      <c r="D1162" s="820"/>
      <c r="E1162" s="820"/>
      <c r="F1162" s="820"/>
      <c r="G1162" s="832"/>
      <c r="H1162" s="816" t="s">
        <v>88</v>
      </c>
      <c r="I1162" s="817"/>
      <c r="J1162" s="818"/>
      <c r="K1162" s="819" t="s">
        <v>233</v>
      </c>
      <c r="L1162" s="820"/>
      <c r="M1162" s="821"/>
    </row>
    <row r="1163" spans="1:13" ht="15">
      <c r="A1163" s="833" t="s">
        <v>449</v>
      </c>
      <c r="B1163" s="834"/>
      <c r="C1163" s="834"/>
      <c r="D1163" s="834"/>
      <c r="E1163" s="834"/>
      <c r="F1163" s="834"/>
      <c r="G1163" s="834"/>
      <c r="H1163" s="834"/>
      <c r="I1163" s="834"/>
      <c r="J1163" s="834"/>
      <c r="K1163" s="834"/>
      <c r="L1163" s="834"/>
      <c r="M1163" s="835"/>
    </row>
    <row r="1164" spans="1:13" ht="15">
      <c r="A1164" s="853" t="s">
        <v>450</v>
      </c>
      <c r="B1164" s="834" t="s">
        <v>451</v>
      </c>
      <c r="C1164" s="834"/>
      <c r="D1164" s="834"/>
      <c r="E1164" s="834"/>
      <c r="F1164" s="834"/>
      <c r="G1164" s="834"/>
      <c r="H1164" s="834" t="s">
        <v>452</v>
      </c>
      <c r="I1164" s="834"/>
      <c r="J1164" s="834"/>
      <c r="K1164" s="834"/>
      <c r="L1164" s="834"/>
      <c r="M1164" s="835"/>
    </row>
    <row r="1165" spans="1:13" ht="30">
      <c r="A1165" s="853"/>
      <c r="B1165" s="366" t="s">
        <v>453</v>
      </c>
      <c r="C1165" s="366" t="s">
        <v>454</v>
      </c>
      <c r="D1165" s="366" t="s">
        <v>455</v>
      </c>
      <c r="E1165" s="366" t="s">
        <v>456</v>
      </c>
      <c r="F1165" s="366">
        <v>100</v>
      </c>
      <c r="G1165" s="367" t="s">
        <v>72</v>
      </c>
      <c r="H1165" s="366" t="s">
        <v>457</v>
      </c>
      <c r="I1165" s="366" t="s">
        <v>454</v>
      </c>
      <c r="J1165" s="366" t="s">
        <v>455</v>
      </c>
      <c r="K1165" s="366" t="s">
        <v>458</v>
      </c>
      <c r="L1165" s="366">
        <v>100</v>
      </c>
      <c r="M1165" s="368" t="s">
        <v>72</v>
      </c>
    </row>
    <row r="1166" spans="1:13" ht="15">
      <c r="A1166" s="412" t="s">
        <v>5</v>
      </c>
      <c r="B1166" s="518">
        <v>9.25</v>
      </c>
      <c r="C1166" s="472">
        <v>4</v>
      </c>
      <c r="D1166" s="472">
        <v>4</v>
      </c>
      <c r="E1166" s="518">
        <v>45</v>
      </c>
      <c r="F1166" s="524">
        <v>62.25</v>
      </c>
      <c r="G1166" s="472" t="s">
        <v>134</v>
      </c>
      <c r="H1166" s="445">
        <v>4</v>
      </c>
      <c r="I1166" s="472">
        <v>4</v>
      </c>
      <c r="J1166" s="472">
        <v>5</v>
      </c>
      <c r="K1166" s="517">
        <v>35</v>
      </c>
      <c r="L1166" s="474">
        <f t="shared" ref="L1166:L1168" si="136">SUM(H1166:K1166)</f>
        <v>48</v>
      </c>
      <c r="M1166" s="518" t="str">
        <f t="shared" ref="M1166:M1169" si="137">IF(L1166&gt;=91,"A1",IF(L1166&gt;=81,"A2",IF(L1166&gt;=71,"B1",IF(L1166&gt;=61,"B2",IF(L1166&gt;=51,"C1",IF(L1166&gt;=41,"C2",IF(L1166&gt;=33,"D","E")))))))</f>
        <v>C2</v>
      </c>
    </row>
    <row r="1167" spans="1:13" ht="15">
      <c r="A1167" s="412" t="s">
        <v>6</v>
      </c>
      <c r="B1167" s="518">
        <v>9.5</v>
      </c>
      <c r="C1167" s="472">
        <v>4</v>
      </c>
      <c r="D1167" s="472">
        <v>4</v>
      </c>
      <c r="E1167" s="518">
        <v>28</v>
      </c>
      <c r="F1167" s="518">
        <v>45.5</v>
      </c>
      <c r="G1167" s="518" t="s">
        <v>127</v>
      </c>
      <c r="H1167" s="446">
        <v>3.75</v>
      </c>
      <c r="I1167" s="472">
        <v>4</v>
      </c>
      <c r="J1167" s="472">
        <v>5</v>
      </c>
      <c r="K1167" s="504">
        <v>29</v>
      </c>
      <c r="L1167" s="447">
        <f t="shared" si="136"/>
        <v>41.75</v>
      </c>
      <c r="M1167" s="445" t="str">
        <f t="shared" si="137"/>
        <v>C2</v>
      </c>
    </row>
    <row r="1168" spans="1:13" ht="15.75">
      <c r="A1168" s="412" t="s">
        <v>459</v>
      </c>
      <c r="B1168" s="453">
        <v>9.75</v>
      </c>
      <c r="C1168" s="453">
        <v>4</v>
      </c>
      <c r="D1168" s="453">
        <v>4</v>
      </c>
      <c r="E1168" s="453">
        <v>73</v>
      </c>
      <c r="F1168" s="435">
        <f t="shared" ref="F1168" si="138">B1168+C1168+D1168+E1168</f>
        <v>90.75</v>
      </c>
      <c r="G1168" s="432" t="str">
        <f t="shared" ref="G1168" si="139">IF(F1168&gt;=91,"A1",IF(F1168&gt;=81,"A2",IF(F1168&gt;=71,"B1",IF(F1168&gt;=61,"B2",IF(F1168&gt;=51,"C1",IF(F1168&gt;=41,"C2",IF(F1168&gt;=33,"D","E")))))))</f>
        <v>A2</v>
      </c>
      <c r="H1168" s="446">
        <v>6</v>
      </c>
      <c r="I1168" s="472">
        <v>4</v>
      </c>
      <c r="J1168" s="472">
        <v>4</v>
      </c>
      <c r="K1168" s="441">
        <v>64</v>
      </c>
      <c r="L1168" s="447">
        <f t="shared" si="136"/>
        <v>78</v>
      </c>
      <c r="M1168" s="445" t="str">
        <f t="shared" si="137"/>
        <v>B1</v>
      </c>
    </row>
    <row r="1169" spans="1:13" ht="15">
      <c r="A1169" s="505" t="s">
        <v>8</v>
      </c>
      <c r="B1169" s="432">
        <v>9.5</v>
      </c>
      <c r="C1169" s="453">
        <v>4</v>
      </c>
      <c r="D1169" s="453">
        <v>4</v>
      </c>
      <c r="E1169" s="432">
        <v>41</v>
      </c>
      <c r="F1169" s="435">
        <v>58.5</v>
      </c>
      <c r="G1169" s="432" t="s">
        <v>123</v>
      </c>
      <c r="H1169" s="445">
        <v>4.25</v>
      </c>
      <c r="I1169" s="472">
        <v>4</v>
      </c>
      <c r="J1169" s="472">
        <v>5</v>
      </c>
      <c r="K1169" s="445">
        <v>32</v>
      </c>
      <c r="L1169" s="447">
        <f t="shared" ref="L1169" si="140">SUM(H1169:K1169)</f>
        <v>45.25</v>
      </c>
      <c r="M1169" s="447" t="str">
        <f t="shared" si="137"/>
        <v>C2</v>
      </c>
    </row>
    <row r="1170" spans="1:13" ht="15.75">
      <c r="A1170" s="412" t="s">
        <v>498</v>
      </c>
      <c r="B1170" s="410"/>
      <c r="C1170" s="410"/>
      <c r="D1170" s="410"/>
      <c r="E1170" s="373"/>
      <c r="F1170" s="513">
        <v>36.5</v>
      </c>
      <c r="G1170" s="410"/>
      <c r="H1170" s="410"/>
      <c r="I1170" s="410"/>
      <c r="J1170" s="410"/>
      <c r="K1170" s="409"/>
      <c r="L1170" s="410">
        <v>30.5</v>
      </c>
      <c r="M1170" s="411"/>
    </row>
    <row r="1171" spans="1:13" ht="15">
      <c r="A1171" s="412" t="s">
        <v>499</v>
      </c>
      <c r="B1171" s="410"/>
      <c r="C1171" s="410"/>
      <c r="D1171" s="410"/>
      <c r="E1171" s="374"/>
      <c r="F1171" s="409">
        <v>50</v>
      </c>
      <c r="G1171" s="410"/>
      <c r="H1171" s="410"/>
      <c r="I1171" s="410"/>
      <c r="J1171" s="410"/>
      <c r="K1171" s="374"/>
      <c r="L1171" s="409">
        <v>40</v>
      </c>
      <c r="M1171" s="411"/>
    </row>
    <row r="1172" spans="1:13" ht="15">
      <c r="A1172" s="412" t="s">
        <v>462</v>
      </c>
      <c r="B1172" s="410">
        <v>50</v>
      </c>
      <c r="C1172" s="410"/>
      <c r="D1172" s="410"/>
      <c r="E1172" s="409"/>
      <c r="F1172" s="410">
        <v>48</v>
      </c>
      <c r="G1172" s="410"/>
      <c r="H1172" s="410"/>
      <c r="I1172" s="410"/>
      <c r="J1172" s="410"/>
      <c r="K1172" s="409"/>
      <c r="L1172" s="410">
        <v>48</v>
      </c>
      <c r="M1172" s="411"/>
    </row>
    <row r="1173" spans="1:13" ht="26.25">
      <c r="A1173" s="413" t="s">
        <v>463</v>
      </c>
      <c r="B1173" s="413"/>
      <c r="C1173" s="415" t="s">
        <v>464</v>
      </c>
      <c r="D1173" s="375">
        <f>(F1166+F1167+F1168+F1169+F1170)</f>
        <v>293.5</v>
      </c>
      <c r="E1173" s="375"/>
      <c r="F1173" s="415" t="s">
        <v>465</v>
      </c>
      <c r="G1173" s="375">
        <f>(D1173/500)*100</f>
        <v>58.699999999999996</v>
      </c>
      <c r="H1173" s="375"/>
      <c r="I1173" s="376"/>
      <c r="J1173" s="851" t="s">
        <v>466</v>
      </c>
      <c r="K1173" s="851"/>
      <c r="L1173" s="839" t="str">
        <f>IF(G1173&gt;=91,"A1",IF(G1173&gt;=81,"A2",IF(G1173&gt;=71,"B1",IF(G1173&gt;=61,"B2",IF(G1173&gt;=51,"C1",IF(G1173&gt;=41,"C2",IF(G1173&gt;=33,"D","E")))))))</f>
        <v>C1</v>
      </c>
      <c r="M1173" s="839" t="str">
        <f t="shared" ref="M1173:M1175" si="141">IF(K1173&gt;=91,"A1",IF(K1173&gt;=81,"A2",IF(K1173&gt;=71,"B1",IF(K1173&gt;=61,"B2",IF(K1173&gt;=51,"C1",IF(K1173&gt;=41,"C2",IF(K1173&gt;=33,"D","E")))))))</f>
        <v>E</v>
      </c>
    </row>
    <row r="1174" spans="1:13" ht="26.25">
      <c r="A1174" s="377" t="s">
        <v>467</v>
      </c>
      <c r="B1174" s="413"/>
      <c r="C1174" s="415" t="s">
        <v>468</v>
      </c>
      <c r="D1174" s="375">
        <f>(L1166+L1167+L1168+L1169+L1170)</f>
        <v>243.5</v>
      </c>
      <c r="E1174" s="375"/>
      <c r="F1174" s="415" t="s">
        <v>469</v>
      </c>
      <c r="G1174" s="378">
        <f>D1174/500*100</f>
        <v>48.699999999999996</v>
      </c>
      <c r="H1174" s="378"/>
      <c r="I1174" s="379"/>
      <c r="J1174" s="851" t="s">
        <v>470</v>
      </c>
      <c r="K1174" s="851"/>
      <c r="L1174" s="839" t="str">
        <f>IF(G1174&gt;=91,"A1",IF(G1174&gt;=81,"A2",IF(G1174&gt;=71,"B1",IF(G1174&gt;=61,"B2",IF(G1174&gt;=51,"C1",IF(G1174&gt;=41,"C2",IF(G1174&gt;=33,"D","E")))))))</f>
        <v>C2</v>
      </c>
      <c r="M1174" s="839" t="str">
        <f t="shared" si="141"/>
        <v>E</v>
      </c>
    </row>
    <row r="1175" spans="1:13" ht="15">
      <c r="A1175" s="416" t="s">
        <v>471</v>
      </c>
      <c r="B1175" s="416"/>
      <c r="C1175" s="416">
        <f>(D1173+D1174)</f>
        <v>537</v>
      </c>
      <c r="D1175" s="852"/>
      <c r="E1175" s="852"/>
      <c r="F1175" s="416" t="s">
        <v>472</v>
      </c>
      <c r="G1175" s="416"/>
      <c r="H1175" s="416"/>
      <c r="I1175" s="512">
        <f>(C1175/900)*100</f>
        <v>59.666666666666671</v>
      </c>
      <c r="J1175" s="416" t="s">
        <v>473</v>
      </c>
      <c r="K1175" s="416"/>
      <c r="L1175" s="852" t="str">
        <f>IF(I1175&gt;=91,"A1",IF(I1175&gt;=81,"A2",IF(I1175&gt;=71,"B1",IF(I1175&gt;=61,"B2",IF(I1175&gt;=51,"C1",IF(I1175&gt;=41,"C2",IF(I1175&gt;=33,"D","E")))))))</f>
        <v>C1</v>
      </c>
      <c r="M1175" s="852" t="str">
        <f t="shared" si="141"/>
        <v>E</v>
      </c>
    </row>
    <row r="1176" spans="1:13">
      <c r="A1176" s="822" t="s">
        <v>100</v>
      </c>
      <c r="B1176" s="823"/>
      <c r="C1176" s="823"/>
      <c r="D1176" s="823"/>
      <c r="E1176" s="823"/>
      <c r="F1176" s="823"/>
      <c r="G1176" s="823"/>
      <c r="H1176" s="823"/>
      <c r="I1176" s="823"/>
      <c r="J1176" s="823"/>
      <c r="K1176" s="823"/>
      <c r="L1176" s="823"/>
      <c r="M1176" s="824"/>
    </row>
    <row r="1177" spans="1:13" ht="15">
      <c r="A1177" s="833" t="s">
        <v>101</v>
      </c>
      <c r="B1177" s="834"/>
      <c r="C1177" s="834"/>
      <c r="D1177" s="834"/>
      <c r="E1177" s="834"/>
      <c r="F1177" s="834"/>
      <c r="G1177" s="834"/>
      <c r="H1177" s="834"/>
      <c r="I1177" s="834"/>
      <c r="J1177" s="834"/>
      <c r="K1177" s="834"/>
      <c r="L1177" s="834"/>
      <c r="M1177" s="835"/>
    </row>
    <row r="1178" spans="1:13" ht="15">
      <c r="A1178" s="833" t="s">
        <v>102</v>
      </c>
      <c r="B1178" s="834"/>
      <c r="C1178" s="834"/>
      <c r="D1178" s="834"/>
      <c r="E1178" s="834"/>
      <c r="F1178" s="834" t="s">
        <v>103</v>
      </c>
      <c r="G1178" s="834"/>
      <c r="H1178" s="834"/>
      <c r="I1178" s="834"/>
      <c r="J1178" s="834"/>
      <c r="K1178" s="834" t="s">
        <v>474</v>
      </c>
      <c r="L1178" s="834"/>
      <c r="M1178" s="835"/>
    </row>
    <row r="1179" spans="1:13" ht="15">
      <c r="A1179" s="836" t="s">
        <v>104</v>
      </c>
      <c r="B1179" s="837"/>
      <c r="C1179" s="837"/>
      <c r="D1179" s="837"/>
      <c r="E1179" s="837"/>
      <c r="F1179" s="838" t="s">
        <v>105</v>
      </c>
      <c r="G1179" s="839"/>
      <c r="H1179" s="839"/>
      <c r="I1179" s="839"/>
      <c r="J1179" s="839"/>
      <c r="K1179" s="838" t="s">
        <v>105</v>
      </c>
      <c r="L1179" s="839"/>
      <c r="M1179" s="840"/>
    </row>
    <row r="1180" spans="1:13" ht="15">
      <c r="A1180" s="833" t="s">
        <v>106</v>
      </c>
      <c r="B1180" s="834"/>
      <c r="C1180" s="834"/>
      <c r="D1180" s="834"/>
      <c r="E1180" s="834"/>
      <c r="F1180" s="834"/>
      <c r="G1180" s="834"/>
      <c r="H1180" s="834"/>
      <c r="I1180" s="834"/>
      <c r="J1180" s="834"/>
      <c r="K1180" s="834"/>
      <c r="L1180" s="834"/>
      <c r="M1180" s="835"/>
    </row>
    <row r="1181" spans="1:13" ht="15">
      <c r="A1181" s="833" t="s">
        <v>102</v>
      </c>
      <c r="B1181" s="834"/>
      <c r="C1181" s="834"/>
      <c r="D1181" s="834"/>
      <c r="E1181" s="834"/>
      <c r="F1181" s="834" t="s">
        <v>103</v>
      </c>
      <c r="G1181" s="834"/>
      <c r="H1181" s="834"/>
      <c r="I1181" s="834"/>
      <c r="J1181" s="834"/>
      <c r="K1181" s="834" t="s">
        <v>474</v>
      </c>
      <c r="L1181" s="834"/>
      <c r="M1181" s="835"/>
    </row>
    <row r="1182" spans="1:13" ht="15">
      <c r="A1182" s="825" t="s">
        <v>107</v>
      </c>
      <c r="B1182" s="826"/>
      <c r="C1182" s="826"/>
      <c r="D1182" s="826"/>
      <c r="E1182" s="826"/>
      <c r="F1182" s="834" t="s">
        <v>105</v>
      </c>
      <c r="G1182" s="834"/>
      <c r="H1182" s="834"/>
      <c r="I1182" s="834"/>
      <c r="J1182" s="834"/>
      <c r="K1182" s="834" t="s">
        <v>108</v>
      </c>
      <c r="L1182" s="834"/>
      <c r="M1182" s="835"/>
    </row>
    <row r="1183" spans="1:13" ht="15">
      <c r="A1183" s="825" t="s">
        <v>109</v>
      </c>
      <c r="B1183" s="826"/>
      <c r="C1183" s="826"/>
      <c r="D1183" s="826"/>
      <c r="E1183" s="826"/>
      <c r="F1183" s="868" t="s">
        <v>105</v>
      </c>
      <c r="G1183" s="839"/>
      <c r="H1183" s="839"/>
      <c r="I1183" s="839"/>
      <c r="J1183" s="839"/>
      <c r="K1183" s="868" t="s">
        <v>108</v>
      </c>
      <c r="L1183" s="839"/>
      <c r="M1183" s="840"/>
    </row>
    <row r="1184" spans="1:13" ht="15">
      <c r="A1184" s="829" t="s">
        <v>110</v>
      </c>
      <c r="B1184" s="830"/>
      <c r="C1184" s="830"/>
      <c r="D1184" s="830"/>
      <c r="E1184" s="831"/>
      <c r="F1184" s="869" t="s">
        <v>105</v>
      </c>
      <c r="G1184" s="870"/>
      <c r="H1184" s="870"/>
      <c r="I1184" s="870"/>
      <c r="J1184" s="871"/>
      <c r="K1184" s="869" t="s">
        <v>105</v>
      </c>
      <c r="L1184" s="870"/>
      <c r="M1184" s="872"/>
    </row>
    <row r="1185" spans="1:13" ht="15">
      <c r="A1185" s="829" t="s">
        <v>111</v>
      </c>
      <c r="B1185" s="830"/>
      <c r="C1185" s="830"/>
      <c r="D1185" s="830"/>
      <c r="E1185" s="831"/>
      <c r="F1185" s="869" t="s">
        <v>105</v>
      </c>
      <c r="G1185" s="870"/>
      <c r="H1185" s="870"/>
      <c r="I1185" s="870"/>
      <c r="J1185" s="871"/>
      <c r="K1185" s="869" t="s">
        <v>105</v>
      </c>
      <c r="L1185" s="870"/>
      <c r="M1185" s="872"/>
    </row>
    <row r="1186" spans="1:13" ht="15">
      <c r="A1186" s="833" t="s">
        <v>112</v>
      </c>
      <c r="B1186" s="834"/>
      <c r="C1186" s="834"/>
      <c r="D1186" s="834"/>
      <c r="E1186" s="834"/>
      <c r="F1186" s="834"/>
      <c r="G1186" s="834"/>
      <c r="H1186" s="834"/>
      <c r="I1186" s="834"/>
      <c r="J1186" s="834"/>
      <c r="K1186" s="834"/>
      <c r="L1186" s="834"/>
      <c r="M1186" s="835"/>
    </row>
    <row r="1187" spans="1:13" ht="15">
      <c r="A1187" s="833" t="s">
        <v>102</v>
      </c>
      <c r="B1187" s="834"/>
      <c r="C1187" s="834"/>
      <c r="D1187" s="834"/>
      <c r="E1187" s="834"/>
      <c r="F1187" s="834" t="s">
        <v>103</v>
      </c>
      <c r="G1187" s="834"/>
      <c r="H1187" s="834"/>
      <c r="I1187" s="834"/>
      <c r="J1187" s="834"/>
      <c r="K1187" s="834" t="s">
        <v>474</v>
      </c>
      <c r="L1187" s="834"/>
      <c r="M1187" s="835"/>
    </row>
    <row r="1188" spans="1:13" ht="15">
      <c r="A1188" s="836" t="s">
        <v>113</v>
      </c>
      <c r="B1188" s="837"/>
      <c r="C1188" s="837"/>
      <c r="D1188" s="837"/>
      <c r="E1188" s="837"/>
      <c r="F1188" s="837"/>
      <c r="G1188" s="827" t="s">
        <v>550</v>
      </c>
      <c r="H1188" s="827"/>
      <c r="I1188" s="827"/>
      <c r="J1188" s="827"/>
      <c r="K1188" s="827"/>
      <c r="L1188" s="827"/>
      <c r="M1188" s="828"/>
    </row>
    <row r="1189" spans="1:13" ht="15">
      <c r="A1189" s="506" t="s">
        <v>475</v>
      </c>
      <c r="B1189" s="819" t="s">
        <v>554</v>
      </c>
      <c r="C1189" s="820"/>
      <c r="D1189" s="820"/>
      <c r="E1189" s="820"/>
      <c r="F1189" s="820"/>
      <c r="G1189" s="820"/>
      <c r="H1189" s="820"/>
      <c r="I1189" s="820"/>
      <c r="J1189" s="820"/>
      <c r="K1189" s="820"/>
      <c r="L1189" s="820"/>
      <c r="M1189" s="821"/>
    </row>
    <row r="1190" spans="1:13" ht="15">
      <c r="A1190" s="506" t="s">
        <v>115</v>
      </c>
      <c r="B1190" s="819" t="s">
        <v>502</v>
      </c>
      <c r="C1190" s="820"/>
      <c r="D1190" s="820"/>
      <c r="E1190" s="820"/>
      <c r="F1190" s="820"/>
      <c r="G1190" s="820"/>
      <c r="H1190" s="820"/>
      <c r="I1190" s="820"/>
      <c r="J1190" s="820"/>
      <c r="K1190" s="820"/>
      <c r="L1190" s="820"/>
      <c r="M1190" s="821"/>
    </row>
    <row r="1191" spans="1:13">
      <c r="A1191" s="833" t="s">
        <v>476</v>
      </c>
      <c r="B1191" s="834"/>
      <c r="C1191" s="834"/>
      <c r="D1191" s="839"/>
      <c r="E1191" s="839"/>
      <c r="F1191" s="839"/>
      <c r="G1191" s="839"/>
      <c r="H1191" s="839"/>
      <c r="I1191" s="839"/>
      <c r="J1191" s="834" t="s">
        <v>477</v>
      </c>
      <c r="K1191" s="834"/>
      <c r="L1191" s="834"/>
      <c r="M1191" s="835"/>
    </row>
    <row r="1192" spans="1:13">
      <c r="A1192" s="833"/>
      <c r="B1192" s="834"/>
      <c r="C1192" s="834"/>
      <c r="D1192" s="839"/>
      <c r="E1192" s="839"/>
      <c r="F1192" s="839"/>
      <c r="G1192" s="839"/>
      <c r="H1192" s="839"/>
      <c r="I1192" s="839"/>
      <c r="J1192" s="834"/>
      <c r="K1192" s="834"/>
      <c r="L1192" s="834"/>
      <c r="M1192" s="835"/>
    </row>
    <row r="1193" spans="1:13">
      <c r="A1193" s="833"/>
      <c r="B1193" s="834"/>
      <c r="C1193" s="834"/>
      <c r="D1193" s="839"/>
      <c r="E1193" s="839"/>
      <c r="F1193" s="839"/>
      <c r="G1193" s="839"/>
      <c r="H1193" s="839"/>
      <c r="I1193" s="839"/>
      <c r="J1193" s="834"/>
      <c r="K1193" s="834"/>
      <c r="L1193" s="834"/>
      <c r="M1193" s="835"/>
    </row>
    <row r="1194" spans="1:13">
      <c r="A1194" s="833"/>
      <c r="B1194" s="834"/>
      <c r="C1194" s="834"/>
      <c r="D1194" s="839"/>
      <c r="E1194" s="839"/>
      <c r="F1194" s="839"/>
      <c r="G1194" s="839"/>
      <c r="H1194" s="839"/>
      <c r="I1194" s="839"/>
      <c r="J1194" s="834"/>
      <c r="K1194" s="834"/>
      <c r="L1194" s="834"/>
      <c r="M1194" s="835"/>
    </row>
    <row r="1195" spans="1:13">
      <c r="A1195" s="845" t="s">
        <v>116</v>
      </c>
      <c r="B1195" s="846"/>
      <c r="C1195" s="846"/>
      <c r="D1195" s="846"/>
      <c r="E1195" s="846"/>
      <c r="F1195" s="846"/>
      <c r="G1195" s="846"/>
      <c r="H1195" s="847" t="s">
        <v>117</v>
      </c>
      <c r="I1195" s="848"/>
      <c r="J1195" s="848"/>
      <c r="K1195" s="848"/>
      <c r="L1195" s="848"/>
      <c r="M1195" s="849"/>
    </row>
    <row r="1196" spans="1:13">
      <c r="A1196" s="408" t="s">
        <v>118</v>
      </c>
      <c r="B1196" s="846" t="s">
        <v>12</v>
      </c>
      <c r="C1196" s="846"/>
      <c r="D1196" s="382" t="s">
        <v>118</v>
      </c>
      <c r="E1196" s="407"/>
      <c r="F1196" s="846" t="s">
        <v>12</v>
      </c>
      <c r="G1196" s="846"/>
      <c r="H1196" s="384"/>
      <c r="I1196" s="384"/>
      <c r="J1196" s="385" t="s">
        <v>119</v>
      </c>
      <c r="K1196" s="384"/>
      <c r="L1196" s="386" t="s">
        <v>12</v>
      </c>
      <c r="M1196" s="387"/>
    </row>
    <row r="1197" spans="1:13">
      <c r="A1197" s="388" t="s">
        <v>120</v>
      </c>
      <c r="B1197" s="854" t="s">
        <v>121</v>
      </c>
      <c r="C1197" s="854"/>
      <c r="D1197" s="854" t="s">
        <v>122</v>
      </c>
      <c r="E1197" s="854"/>
      <c r="F1197" s="854" t="s">
        <v>123</v>
      </c>
      <c r="G1197" s="854"/>
      <c r="H1197" s="384"/>
      <c r="I1197" s="384"/>
      <c r="J1197" s="855">
        <v>3</v>
      </c>
      <c r="K1197" s="856"/>
      <c r="L1197" s="407" t="s">
        <v>105</v>
      </c>
      <c r="M1197" s="387"/>
    </row>
    <row r="1198" spans="1:13">
      <c r="A1198" s="388" t="s">
        <v>124</v>
      </c>
      <c r="B1198" s="854" t="s">
        <v>125</v>
      </c>
      <c r="C1198" s="854"/>
      <c r="D1198" s="854" t="s">
        <v>126</v>
      </c>
      <c r="E1198" s="854"/>
      <c r="F1198" s="854" t="s">
        <v>127</v>
      </c>
      <c r="G1198" s="854"/>
      <c r="H1198" s="384"/>
      <c r="I1198" s="384"/>
      <c r="J1198" s="855">
        <v>2</v>
      </c>
      <c r="K1198" s="856"/>
      <c r="L1198" s="407" t="s">
        <v>108</v>
      </c>
      <c r="M1198" s="387"/>
    </row>
    <row r="1199" spans="1:13">
      <c r="A1199" s="388" t="s">
        <v>128</v>
      </c>
      <c r="B1199" s="854" t="s">
        <v>129</v>
      </c>
      <c r="C1199" s="854"/>
      <c r="D1199" s="854" t="s">
        <v>130</v>
      </c>
      <c r="E1199" s="854"/>
      <c r="F1199" s="854" t="s">
        <v>131</v>
      </c>
      <c r="G1199" s="854"/>
      <c r="H1199" s="384"/>
      <c r="I1199" s="384"/>
      <c r="J1199" s="855">
        <v>1</v>
      </c>
      <c r="K1199" s="856"/>
      <c r="L1199" s="407" t="s">
        <v>132</v>
      </c>
      <c r="M1199" s="387"/>
    </row>
    <row r="1200" spans="1:13" ht="13.5" thickBot="1">
      <c r="A1200" s="389" t="s">
        <v>133</v>
      </c>
      <c r="B1200" s="859" t="s">
        <v>134</v>
      </c>
      <c r="C1200" s="859"/>
      <c r="D1200" s="860" t="s">
        <v>135</v>
      </c>
      <c r="E1200" s="860"/>
      <c r="F1200" s="860" t="s">
        <v>136</v>
      </c>
      <c r="G1200" s="860"/>
      <c r="H1200" s="390"/>
      <c r="I1200" s="390"/>
      <c r="J1200" s="390"/>
      <c r="K1200" s="390"/>
      <c r="L1200" s="390"/>
      <c r="M1200" s="391"/>
    </row>
    <row r="1201" spans="1:13" ht="13.5" thickBot="1"/>
    <row r="1202" spans="1:13" ht="15.75">
      <c r="A1202" s="360"/>
      <c r="B1202" s="797" t="s">
        <v>434</v>
      </c>
      <c r="C1202" s="797"/>
      <c r="D1202" s="797"/>
      <c r="E1202" s="797"/>
      <c r="F1202" s="797"/>
      <c r="G1202" s="797"/>
      <c r="H1202" s="797"/>
      <c r="I1202" s="809"/>
      <c r="J1202" s="796" t="s">
        <v>435</v>
      </c>
      <c r="K1202" s="797"/>
      <c r="L1202" s="797"/>
      <c r="M1202" s="798"/>
    </row>
    <row r="1203" spans="1:13" ht="20.25">
      <c r="A1203" s="799" t="s">
        <v>436</v>
      </c>
      <c r="B1203" s="800"/>
      <c r="C1203" s="800"/>
      <c r="D1203" s="800"/>
      <c r="E1203" s="800"/>
      <c r="F1203" s="800"/>
      <c r="G1203" s="800"/>
      <c r="H1203" s="800"/>
      <c r="I1203" s="800"/>
      <c r="J1203" s="800"/>
      <c r="K1203" s="800"/>
      <c r="L1203" s="800"/>
      <c r="M1203" s="801"/>
    </row>
    <row r="1204" spans="1:13" ht="20.25">
      <c r="A1204" s="361"/>
      <c r="B1204" s="802" t="s">
        <v>437</v>
      </c>
      <c r="C1204" s="802"/>
      <c r="D1204" s="802"/>
      <c r="E1204" s="803"/>
      <c r="F1204" s="362" t="s">
        <v>438</v>
      </c>
      <c r="G1204" s="362"/>
      <c r="H1204" s="804" t="s">
        <v>439</v>
      </c>
      <c r="I1204" s="805"/>
      <c r="J1204" s="806"/>
      <c r="K1204" s="363" t="s">
        <v>440</v>
      </c>
      <c r="L1204" s="413"/>
      <c r="M1204" s="365"/>
    </row>
    <row r="1205" spans="1:13" ht="15">
      <c r="A1205" s="807" t="s">
        <v>441</v>
      </c>
      <c r="B1205" s="805"/>
      <c r="C1205" s="805"/>
      <c r="D1205" s="805"/>
      <c r="E1205" s="805"/>
      <c r="F1205" s="805"/>
      <c r="G1205" s="805"/>
      <c r="H1205" s="805"/>
      <c r="I1205" s="805"/>
      <c r="J1205" s="805"/>
      <c r="K1205" s="805"/>
      <c r="L1205" s="805"/>
      <c r="M1205" s="808"/>
    </row>
    <row r="1206" spans="1:13" ht="15">
      <c r="A1206" s="829" t="s">
        <v>442</v>
      </c>
      <c r="B1206" s="830"/>
      <c r="C1206" s="830"/>
      <c r="D1206" s="830"/>
      <c r="E1206" s="830"/>
      <c r="F1206" s="830"/>
      <c r="G1206" s="830"/>
      <c r="H1206" s="830"/>
      <c r="I1206" s="830"/>
      <c r="J1206" s="830"/>
      <c r="K1206" s="830"/>
      <c r="L1206" s="830"/>
      <c r="M1206" s="841"/>
    </row>
    <row r="1207" spans="1:13" ht="15">
      <c r="A1207" s="825" t="s">
        <v>496</v>
      </c>
      <c r="B1207" s="826"/>
      <c r="C1207" s="819" t="s">
        <v>396</v>
      </c>
      <c r="D1207" s="820"/>
      <c r="E1207" s="820"/>
      <c r="F1207" s="820"/>
      <c r="G1207" s="832"/>
      <c r="H1207" s="810" t="s">
        <v>443</v>
      </c>
      <c r="I1207" s="811"/>
      <c r="J1207" s="812"/>
      <c r="K1207" s="819">
        <v>26</v>
      </c>
      <c r="L1207" s="820"/>
      <c r="M1207" s="821"/>
    </row>
    <row r="1208" spans="1:13" ht="15">
      <c r="A1208" s="825" t="s">
        <v>444</v>
      </c>
      <c r="B1208" s="826"/>
      <c r="C1208" s="819">
        <v>1</v>
      </c>
      <c r="D1208" s="820"/>
      <c r="E1208" s="820"/>
      <c r="F1208" s="820"/>
      <c r="G1208" s="832"/>
      <c r="H1208" s="813" t="s">
        <v>445</v>
      </c>
      <c r="I1208" s="814"/>
      <c r="J1208" s="815"/>
      <c r="K1208" s="819">
        <v>1588</v>
      </c>
      <c r="L1208" s="820"/>
      <c r="M1208" s="821"/>
    </row>
    <row r="1209" spans="1:13" ht="15">
      <c r="A1209" s="825" t="s">
        <v>446</v>
      </c>
      <c r="B1209" s="826"/>
      <c r="C1209" s="867">
        <v>42789</v>
      </c>
      <c r="D1209" s="820"/>
      <c r="E1209" s="820"/>
      <c r="F1209" s="820"/>
      <c r="G1209" s="832"/>
      <c r="H1209" s="813" t="s">
        <v>447</v>
      </c>
      <c r="I1209" s="814"/>
      <c r="J1209" s="815"/>
      <c r="K1209" s="819">
        <v>9906355991</v>
      </c>
      <c r="L1209" s="820"/>
      <c r="M1209" s="821"/>
    </row>
    <row r="1210" spans="1:13" ht="15">
      <c r="A1210" s="825" t="s">
        <v>448</v>
      </c>
      <c r="B1210" s="826"/>
      <c r="C1210" s="819" t="s">
        <v>236</v>
      </c>
      <c r="D1210" s="820"/>
      <c r="E1210" s="820"/>
      <c r="F1210" s="820"/>
      <c r="G1210" s="832"/>
      <c r="H1210" s="816" t="s">
        <v>88</v>
      </c>
      <c r="I1210" s="817"/>
      <c r="J1210" s="818"/>
      <c r="K1210" s="819" t="s">
        <v>237</v>
      </c>
      <c r="L1210" s="820"/>
      <c r="M1210" s="821"/>
    </row>
    <row r="1211" spans="1:13" ht="15">
      <c r="A1211" s="833" t="s">
        <v>449</v>
      </c>
      <c r="B1211" s="834"/>
      <c r="C1211" s="834"/>
      <c r="D1211" s="834"/>
      <c r="E1211" s="834"/>
      <c r="F1211" s="834"/>
      <c r="G1211" s="834"/>
      <c r="H1211" s="834"/>
      <c r="I1211" s="834"/>
      <c r="J1211" s="834"/>
      <c r="K1211" s="834"/>
      <c r="L1211" s="834"/>
      <c r="M1211" s="835"/>
    </row>
    <row r="1212" spans="1:13" ht="15">
      <c r="A1212" s="853" t="s">
        <v>450</v>
      </c>
      <c r="B1212" s="834" t="s">
        <v>451</v>
      </c>
      <c r="C1212" s="834"/>
      <c r="D1212" s="834"/>
      <c r="E1212" s="834"/>
      <c r="F1212" s="834"/>
      <c r="G1212" s="834"/>
      <c r="H1212" s="834" t="s">
        <v>452</v>
      </c>
      <c r="I1212" s="834"/>
      <c r="J1212" s="834"/>
      <c r="K1212" s="834"/>
      <c r="L1212" s="834"/>
      <c r="M1212" s="835"/>
    </row>
    <row r="1213" spans="1:13" ht="30">
      <c r="A1213" s="853"/>
      <c r="B1213" s="366" t="s">
        <v>453</v>
      </c>
      <c r="C1213" s="366" t="s">
        <v>454</v>
      </c>
      <c r="D1213" s="366" t="s">
        <v>455</v>
      </c>
      <c r="E1213" s="366" t="s">
        <v>456</v>
      </c>
      <c r="F1213" s="366">
        <v>100</v>
      </c>
      <c r="G1213" s="367" t="s">
        <v>72</v>
      </c>
      <c r="H1213" s="366" t="s">
        <v>457</v>
      </c>
      <c r="I1213" s="366" t="s">
        <v>454</v>
      </c>
      <c r="J1213" s="366" t="s">
        <v>455</v>
      </c>
      <c r="K1213" s="366" t="s">
        <v>458</v>
      </c>
      <c r="L1213" s="366">
        <v>100</v>
      </c>
      <c r="M1213" s="368" t="s">
        <v>72</v>
      </c>
    </row>
    <row r="1214" spans="1:13" ht="15">
      <c r="A1214" s="412" t="s">
        <v>5</v>
      </c>
      <c r="B1214" s="518">
        <v>8</v>
      </c>
      <c r="C1214" s="518">
        <v>5</v>
      </c>
      <c r="D1214" s="518">
        <v>5</v>
      </c>
      <c r="E1214" s="518">
        <v>68</v>
      </c>
      <c r="F1214" s="518">
        <v>86</v>
      </c>
      <c r="G1214" s="518" t="s">
        <v>125</v>
      </c>
      <c r="H1214" s="504">
        <v>9</v>
      </c>
      <c r="I1214" s="472">
        <v>4</v>
      </c>
      <c r="J1214" s="472">
        <v>4</v>
      </c>
      <c r="K1214" s="517">
        <v>65</v>
      </c>
      <c r="L1214" s="474">
        <f t="shared" ref="L1214:L1216" si="142">SUM(H1214:K1214)</f>
        <v>82</v>
      </c>
      <c r="M1214" s="518" t="str">
        <f t="shared" ref="M1214:M1217" si="143">IF(L1214&gt;=91,"A1",IF(L1214&gt;=81,"A2",IF(L1214&gt;=71,"B1",IF(L1214&gt;=61,"B2",IF(L1214&gt;=51,"C1",IF(L1214&gt;=41,"C2",IF(L1214&gt;=33,"D","E")))))))</f>
        <v>A2</v>
      </c>
    </row>
    <row r="1215" spans="1:13" ht="15">
      <c r="A1215" s="412" t="s">
        <v>6</v>
      </c>
      <c r="B1215" s="518">
        <v>7</v>
      </c>
      <c r="C1215" s="518">
        <v>5</v>
      </c>
      <c r="D1215" s="518">
        <v>5</v>
      </c>
      <c r="E1215" s="518">
        <v>49</v>
      </c>
      <c r="F1215" s="518">
        <v>66</v>
      </c>
      <c r="G1215" s="518" t="s">
        <v>134</v>
      </c>
      <c r="H1215" s="446">
        <v>6.5</v>
      </c>
      <c r="I1215" s="472">
        <v>4</v>
      </c>
      <c r="J1215" s="472">
        <v>4</v>
      </c>
      <c r="K1215" s="504">
        <v>38</v>
      </c>
      <c r="L1215" s="447">
        <f t="shared" si="142"/>
        <v>52.5</v>
      </c>
      <c r="M1215" s="445" t="str">
        <f t="shared" si="143"/>
        <v>C1</v>
      </c>
    </row>
    <row r="1216" spans="1:13" ht="16.5" thickBot="1">
      <c r="A1216" s="412" t="s">
        <v>459</v>
      </c>
      <c r="B1216" s="476">
        <v>8</v>
      </c>
      <c r="C1216" s="476">
        <v>5</v>
      </c>
      <c r="D1216" s="476">
        <v>5</v>
      </c>
      <c r="E1216" s="476">
        <v>75</v>
      </c>
      <c r="F1216" s="477">
        <f t="shared" ref="F1216" si="144">B1216+C1216+D1216+E1216</f>
        <v>93</v>
      </c>
      <c r="G1216" s="478" t="str">
        <f t="shared" ref="G1216" si="145">IF(F1216&gt;=91,"A1",IF(F1216&gt;=81,"A2",IF(F1216&gt;=71,"B1",IF(F1216&gt;=61,"B2",IF(F1216&gt;=51,"C1",IF(F1216&gt;=41,"C2",IF(F1216&gt;=33,"D","E")))))))</f>
        <v>A1</v>
      </c>
      <c r="H1216" s="446">
        <v>8</v>
      </c>
      <c r="I1216" s="472">
        <v>4</v>
      </c>
      <c r="J1216" s="472">
        <v>4</v>
      </c>
      <c r="K1216" s="441">
        <v>64</v>
      </c>
      <c r="L1216" s="447">
        <f t="shared" si="142"/>
        <v>80</v>
      </c>
      <c r="M1216" s="445" t="str">
        <f t="shared" si="143"/>
        <v>B1</v>
      </c>
    </row>
    <row r="1217" spans="1:13" ht="15.75" thickBot="1">
      <c r="A1217" s="412" t="s">
        <v>8</v>
      </c>
      <c r="B1217" s="478">
        <v>9</v>
      </c>
      <c r="C1217" s="476">
        <v>5</v>
      </c>
      <c r="D1217" s="476">
        <v>5</v>
      </c>
      <c r="E1217" s="478">
        <v>56</v>
      </c>
      <c r="F1217" s="477">
        <v>75</v>
      </c>
      <c r="G1217" s="478" t="s">
        <v>129</v>
      </c>
      <c r="H1217" s="445">
        <v>8.5</v>
      </c>
      <c r="I1217" s="472">
        <v>4</v>
      </c>
      <c r="J1217" s="472">
        <v>4</v>
      </c>
      <c r="K1217" s="445">
        <v>60</v>
      </c>
      <c r="L1217" s="447">
        <f t="shared" ref="L1217" si="146">SUM(H1217:K1217)</f>
        <v>76.5</v>
      </c>
      <c r="M1217" s="447" t="str">
        <f t="shared" si="143"/>
        <v>B1</v>
      </c>
    </row>
    <row r="1218" spans="1:13" ht="15.75">
      <c r="A1218" s="412" t="s">
        <v>498</v>
      </c>
      <c r="B1218" s="410"/>
      <c r="C1218" s="410"/>
      <c r="D1218" s="410"/>
      <c r="E1218" s="373"/>
      <c r="F1218" s="513">
        <v>42.5</v>
      </c>
      <c r="G1218" s="410"/>
      <c r="H1218" s="410"/>
      <c r="I1218" s="410"/>
      <c r="J1218" s="410"/>
      <c r="K1218" s="409"/>
      <c r="L1218" s="410">
        <v>41.8</v>
      </c>
      <c r="M1218" s="411"/>
    </row>
    <row r="1219" spans="1:13" ht="15">
      <c r="A1219" s="412" t="s">
        <v>499</v>
      </c>
      <c r="B1219" s="410"/>
      <c r="C1219" s="410"/>
      <c r="D1219" s="410"/>
      <c r="E1219" s="374"/>
      <c r="F1219" s="409">
        <v>50</v>
      </c>
      <c r="G1219" s="410"/>
      <c r="H1219" s="410"/>
      <c r="I1219" s="410"/>
      <c r="J1219" s="410"/>
      <c r="K1219" s="374"/>
      <c r="L1219" s="409">
        <v>48</v>
      </c>
      <c r="M1219" s="411"/>
    </row>
    <row r="1220" spans="1:13" ht="15">
      <c r="A1220" s="412" t="s">
        <v>462</v>
      </c>
      <c r="B1220" s="410">
        <v>50</v>
      </c>
      <c r="C1220" s="410"/>
      <c r="D1220" s="410"/>
      <c r="E1220" s="409"/>
      <c r="F1220" s="410">
        <v>48</v>
      </c>
      <c r="G1220" s="410"/>
      <c r="H1220" s="410"/>
      <c r="I1220" s="410"/>
      <c r="J1220" s="410"/>
      <c r="K1220" s="409"/>
      <c r="L1220" s="410">
        <v>48</v>
      </c>
      <c r="M1220" s="411"/>
    </row>
    <row r="1221" spans="1:13" ht="26.25">
      <c r="A1221" s="413" t="s">
        <v>463</v>
      </c>
      <c r="B1221" s="413"/>
      <c r="C1221" s="415" t="s">
        <v>464</v>
      </c>
      <c r="D1221" s="375">
        <f>(F1214+F1215+F1216+F1217+F1218)</f>
        <v>362.5</v>
      </c>
      <c r="E1221" s="375"/>
      <c r="F1221" s="415" t="s">
        <v>465</v>
      </c>
      <c r="G1221" s="375">
        <f>(D1221/500)*100</f>
        <v>72.5</v>
      </c>
      <c r="H1221" s="375"/>
      <c r="I1221" s="376"/>
      <c r="J1221" s="851" t="s">
        <v>466</v>
      </c>
      <c r="K1221" s="851"/>
      <c r="L1221" s="839" t="str">
        <f>IF(G1221&gt;=91,"A1",IF(G1221&gt;=81,"A2",IF(G1221&gt;=71,"B1",IF(G1221&gt;=61,"B2",IF(G1221&gt;=51,"C1",IF(G1221&gt;=41,"C2",IF(G1221&gt;=33,"D","E")))))))</f>
        <v>B1</v>
      </c>
      <c r="M1221" s="839" t="str">
        <f t="shared" ref="M1221:M1223" si="147">IF(K1221&gt;=91,"A1",IF(K1221&gt;=81,"A2",IF(K1221&gt;=71,"B1",IF(K1221&gt;=61,"B2",IF(K1221&gt;=51,"C1",IF(K1221&gt;=41,"C2",IF(K1221&gt;=33,"D","E")))))))</f>
        <v>E</v>
      </c>
    </row>
    <row r="1222" spans="1:13" ht="26.25">
      <c r="A1222" s="377" t="s">
        <v>467</v>
      </c>
      <c r="B1222" s="413"/>
      <c r="C1222" s="415" t="s">
        <v>468</v>
      </c>
      <c r="D1222" s="375">
        <f>(L1214+L1215+L1216+L1217+L1218)</f>
        <v>332.8</v>
      </c>
      <c r="E1222" s="375"/>
      <c r="F1222" s="415" t="s">
        <v>469</v>
      </c>
      <c r="G1222" s="378">
        <f>D1222/500*100</f>
        <v>66.56</v>
      </c>
      <c r="H1222" s="378"/>
      <c r="I1222" s="379"/>
      <c r="J1222" s="851" t="s">
        <v>470</v>
      </c>
      <c r="K1222" s="851"/>
      <c r="L1222" s="839" t="str">
        <f>IF(G1222&gt;=91,"A1",IF(G1222&gt;=81,"A2",IF(G1222&gt;=71,"B1",IF(G1222&gt;=61,"B2",IF(G1222&gt;=51,"C1",IF(G1222&gt;=41,"C2",IF(G1222&gt;=33,"D","E")))))))</f>
        <v>B2</v>
      </c>
      <c r="M1222" s="839" t="str">
        <f t="shared" si="147"/>
        <v>E</v>
      </c>
    </row>
    <row r="1223" spans="1:13" ht="15">
      <c r="A1223" s="416" t="s">
        <v>471</v>
      </c>
      <c r="B1223" s="416"/>
      <c r="C1223" s="416">
        <f>(D1221+D1222)</f>
        <v>695.3</v>
      </c>
      <c r="D1223" s="852"/>
      <c r="E1223" s="852"/>
      <c r="F1223" s="416" t="s">
        <v>472</v>
      </c>
      <c r="G1223" s="416"/>
      <c r="H1223" s="416"/>
      <c r="I1223" s="512">
        <f>(C1223/900)*100</f>
        <v>77.25555555555556</v>
      </c>
      <c r="J1223" s="416" t="s">
        <v>473</v>
      </c>
      <c r="K1223" s="416"/>
      <c r="L1223" s="852" t="str">
        <f>IF(I1223&gt;=91,"A1",IF(I1223&gt;=81,"A2",IF(I1223&gt;=71,"B1",IF(I1223&gt;=61,"B2",IF(I1223&gt;=51,"C1",IF(I1223&gt;=41,"C2",IF(I1223&gt;=33,"D","E")))))))</f>
        <v>B1</v>
      </c>
      <c r="M1223" s="852" t="str">
        <f t="shared" si="147"/>
        <v>E</v>
      </c>
    </row>
    <row r="1224" spans="1:13">
      <c r="A1224" s="822" t="s">
        <v>100</v>
      </c>
      <c r="B1224" s="823"/>
      <c r="C1224" s="823"/>
      <c r="D1224" s="823"/>
      <c r="E1224" s="823"/>
      <c r="F1224" s="823"/>
      <c r="G1224" s="823"/>
      <c r="H1224" s="823"/>
      <c r="I1224" s="823"/>
      <c r="J1224" s="823"/>
      <c r="K1224" s="823"/>
      <c r="L1224" s="823"/>
      <c r="M1224" s="824"/>
    </row>
    <row r="1225" spans="1:13" ht="15">
      <c r="A1225" s="833" t="s">
        <v>101</v>
      </c>
      <c r="B1225" s="834"/>
      <c r="C1225" s="834"/>
      <c r="D1225" s="834"/>
      <c r="E1225" s="834"/>
      <c r="F1225" s="834"/>
      <c r="G1225" s="834"/>
      <c r="H1225" s="834"/>
      <c r="I1225" s="834"/>
      <c r="J1225" s="834"/>
      <c r="K1225" s="834"/>
      <c r="L1225" s="834"/>
      <c r="M1225" s="835"/>
    </row>
    <row r="1226" spans="1:13" ht="15">
      <c r="A1226" s="833" t="s">
        <v>102</v>
      </c>
      <c r="B1226" s="834"/>
      <c r="C1226" s="834"/>
      <c r="D1226" s="834"/>
      <c r="E1226" s="834"/>
      <c r="F1226" s="834" t="s">
        <v>103</v>
      </c>
      <c r="G1226" s="834"/>
      <c r="H1226" s="834"/>
      <c r="I1226" s="834"/>
      <c r="J1226" s="834"/>
      <c r="K1226" s="834" t="s">
        <v>474</v>
      </c>
      <c r="L1226" s="834"/>
      <c r="M1226" s="835"/>
    </row>
    <row r="1227" spans="1:13" ht="15">
      <c r="A1227" s="836" t="s">
        <v>104</v>
      </c>
      <c r="B1227" s="837"/>
      <c r="C1227" s="837"/>
      <c r="D1227" s="837"/>
      <c r="E1227" s="837"/>
      <c r="F1227" s="838" t="s">
        <v>105</v>
      </c>
      <c r="G1227" s="839"/>
      <c r="H1227" s="839"/>
      <c r="I1227" s="839"/>
      <c r="J1227" s="839"/>
      <c r="K1227" s="838" t="s">
        <v>105</v>
      </c>
      <c r="L1227" s="839"/>
      <c r="M1227" s="840"/>
    </row>
    <row r="1228" spans="1:13" ht="15">
      <c r="A1228" s="833" t="s">
        <v>106</v>
      </c>
      <c r="B1228" s="834"/>
      <c r="C1228" s="834"/>
      <c r="D1228" s="834"/>
      <c r="E1228" s="834"/>
      <c r="F1228" s="834"/>
      <c r="G1228" s="834"/>
      <c r="H1228" s="834"/>
      <c r="I1228" s="834"/>
      <c r="J1228" s="834"/>
      <c r="K1228" s="834"/>
      <c r="L1228" s="834"/>
      <c r="M1228" s="835"/>
    </row>
    <row r="1229" spans="1:13" ht="15">
      <c r="A1229" s="833" t="s">
        <v>102</v>
      </c>
      <c r="B1229" s="834"/>
      <c r="C1229" s="834"/>
      <c r="D1229" s="834"/>
      <c r="E1229" s="834"/>
      <c r="F1229" s="834" t="s">
        <v>103</v>
      </c>
      <c r="G1229" s="834"/>
      <c r="H1229" s="834"/>
      <c r="I1229" s="834"/>
      <c r="J1229" s="834"/>
      <c r="K1229" s="834" t="s">
        <v>474</v>
      </c>
      <c r="L1229" s="834"/>
      <c r="M1229" s="835"/>
    </row>
    <row r="1230" spans="1:13" ht="15">
      <c r="A1230" s="825" t="s">
        <v>107</v>
      </c>
      <c r="B1230" s="826"/>
      <c r="C1230" s="826"/>
      <c r="D1230" s="826"/>
      <c r="E1230" s="826"/>
      <c r="F1230" s="834" t="s">
        <v>105</v>
      </c>
      <c r="G1230" s="834"/>
      <c r="H1230" s="834"/>
      <c r="I1230" s="834"/>
      <c r="J1230" s="834"/>
      <c r="K1230" s="834" t="s">
        <v>105</v>
      </c>
      <c r="L1230" s="834"/>
      <c r="M1230" s="835"/>
    </row>
    <row r="1231" spans="1:13" ht="15">
      <c r="A1231" s="825" t="s">
        <v>109</v>
      </c>
      <c r="B1231" s="826"/>
      <c r="C1231" s="826"/>
      <c r="D1231" s="826"/>
      <c r="E1231" s="826"/>
      <c r="F1231" s="868" t="s">
        <v>105</v>
      </c>
      <c r="G1231" s="839"/>
      <c r="H1231" s="839"/>
      <c r="I1231" s="839"/>
      <c r="J1231" s="839"/>
      <c r="K1231" s="868" t="s">
        <v>108</v>
      </c>
      <c r="L1231" s="839"/>
      <c r="M1231" s="840"/>
    </row>
    <row r="1232" spans="1:13" ht="15">
      <c r="A1232" s="829" t="s">
        <v>110</v>
      </c>
      <c r="B1232" s="830"/>
      <c r="C1232" s="830"/>
      <c r="D1232" s="830"/>
      <c r="E1232" s="831"/>
      <c r="F1232" s="869" t="s">
        <v>105</v>
      </c>
      <c r="G1232" s="870"/>
      <c r="H1232" s="870"/>
      <c r="I1232" s="870"/>
      <c r="J1232" s="871"/>
      <c r="K1232" s="869" t="s">
        <v>105</v>
      </c>
      <c r="L1232" s="870"/>
      <c r="M1232" s="872"/>
    </row>
    <row r="1233" spans="1:13" ht="15">
      <c r="A1233" s="829" t="s">
        <v>111</v>
      </c>
      <c r="B1233" s="830"/>
      <c r="C1233" s="830"/>
      <c r="D1233" s="830"/>
      <c r="E1233" s="831"/>
      <c r="F1233" s="869" t="s">
        <v>105</v>
      </c>
      <c r="G1233" s="870"/>
      <c r="H1233" s="870"/>
      <c r="I1233" s="870"/>
      <c r="J1233" s="871"/>
      <c r="K1233" s="869" t="s">
        <v>105</v>
      </c>
      <c r="L1233" s="870"/>
      <c r="M1233" s="872"/>
    </row>
    <row r="1234" spans="1:13" ht="15">
      <c r="A1234" s="833" t="s">
        <v>112</v>
      </c>
      <c r="B1234" s="834"/>
      <c r="C1234" s="834"/>
      <c r="D1234" s="834"/>
      <c r="E1234" s="834"/>
      <c r="F1234" s="834"/>
      <c r="G1234" s="834"/>
      <c r="H1234" s="834"/>
      <c r="I1234" s="834"/>
      <c r="J1234" s="834"/>
      <c r="K1234" s="834"/>
      <c r="L1234" s="834"/>
      <c r="M1234" s="835"/>
    </row>
    <row r="1235" spans="1:13" ht="15">
      <c r="A1235" s="833" t="s">
        <v>102</v>
      </c>
      <c r="B1235" s="834"/>
      <c r="C1235" s="834"/>
      <c r="D1235" s="834"/>
      <c r="E1235" s="834"/>
      <c r="F1235" s="834" t="s">
        <v>103</v>
      </c>
      <c r="G1235" s="834"/>
      <c r="H1235" s="834"/>
      <c r="I1235" s="834"/>
      <c r="J1235" s="834"/>
      <c r="K1235" s="834" t="s">
        <v>474</v>
      </c>
      <c r="L1235" s="834"/>
      <c r="M1235" s="835"/>
    </row>
    <row r="1236" spans="1:13" ht="15">
      <c r="A1236" s="836" t="s">
        <v>113</v>
      </c>
      <c r="B1236" s="837"/>
      <c r="C1236" s="837"/>
      <c r="D1236" s="837"/>
      <c r="E1236" s="837"/>
      <c r="F1236" s="837"/>
      <c r="G1236" s="827" t="s">
        <v>551</v>
      </c>
      <c r="H1236" s="827"/>
      <c r="I1236" s="827"/>
      <c r="J1236" s="827"/>
      <c r="K1236" s="827"/>
      <c r="L1236" s="827"/>
      <c r="M1236" s="828"/>
    </row>
    <row r="1237" spans="1:13" ht="15">
      <c r="A1237" s="506" t="s">
        <v>475</v>
      </c>
      <c r="B1237" s="819" t="s">
        <v>552</v>
      </c>
      <c r="C1237" s="820"/>
      <c r="D1237" s="820"/>
      <c r="E1237" s="820"/>
      <c r="F1237" s="820"/>
      <c r="G1237" s="820"/>
      <c r="H1237" s="820"/>
      <c r="I1237" s="820"/>
      <c r="J1237" s="820"/>
      <c r="K1237" s="820"/>
      <c r="L1237" s="820"/>
      <c r="M1237" s="821"/>
    </row>
    <row r="1238" spans="1:13" ht="15">
      <c r="A1238" s="506" t="s">
        <v>115</v>
      </c>
      <c r="B1238" s="819" t="s">
        <v>502</v>
      </c>
      <c r="C1238" s="820"/>
      <c r="D1238" s="820"/>
      <c r="E1238" s="820"/>
      <c r="F1238" s="820"/>
      <c r="G1238" s="820"/>
      <c r="H1238" s="820"/>
      <c r="I1238" s="820"/>
      <c r="J1238" s="820"/>
      <c r="K1238" s="820"/>
      <c r="L1238" s="820"/>
      <c r="M1238" s="821"/>
    </row>
    <row r="1239" spans="1:13">
      <c r="A1239" s="833" t="s">
        <v>476</v>
      </c>
      <c r="B1239" s="834"/>
      <c r="C1239" s="834"/>
      <c r="D1239" s="839"/>
      <c r="E1239" s="839"/>
      <c r="F1239" s="839"/>
      <c r="G1239" s="839"/>
      <c r="H1239" s="839"/>
      <c r="I1239" s="839"/>
      <c r="J1239" s="834" t="s">
        <v>477</v>
      </c>
      <c r="K1239" s="834"/>
      <c r="L1239" s="834"/>
      <c r="M1239" s="835"/>
    </row>
    <row r="1240" spans="1:13">
      <c r="A1240" s="833"/>
      <c r="B1240" s="834"/>
      <c r="C1240" s="834"/>
      <c r="D1240" s="839"/>
      <c r="E1240" s="839"/>
      <c r="F1240" s="839"/>
      <c r="G1240" s="839"/>
      <c r="H1240" s="839"/>
      <c r="I1240" s="839"/>
      <c r="J1240" s="834"/>
      <c r="K1240" s="834"/>
      <c r="L1240" s="834"/>
      <c r="M1240" s="835"/>
    </row>
    <row r="1241" spans="1:13">
      <c r="A1241" s="833"/>
      <c r="B1241" s="834"/>
      <c r="C1241" s="834"/>
      <c r="D1241" s="839"/>
      <c r="E1241" s="839"/>
      <c r="F1241" s="839"/>
      <c r="G1241" s="839"/>
      <c r="H1241" s="839"/>
      <c r="I1241" s="839"/>
      <c r="J1241" s="834"/>
      <c r="K1241" s="834"/>
      <c r="L1241" s="834"/>
      <c r="M1241" s="835"/>
    </row>
    <row r="1242" spans="1:13">
      <c r="A1242" s="833"/>
      <c r="B1242" s="834"/>
      <c r="C1242" s="834"/>
      <c r="D1242" s="839"/>
      <c r="E1242" s="839"/>
      <c r="F1242" s="839"/>
      <c r="G1242" s="839"/>
      <c r="H1242" s="839"/>
      <c r="I1242" s="839"/>
      <c r="J1242" s="834"/>
      <c r="K1242" s="834"/>
      <c r="L1242" s="834"/>
      <c r="M1242" s="835"/>
    </row>
    <row r="1243" spans="1:13">
      <c r="A1243" s="845" t="s">
        <v>116</v>
      </c>
      <c r="B1243" s="846"/>
      <c r="C1243" s="846"/>
      <c r="D1243" s="846"/>
      <c r="E1243" s="846"/>
      <c r="F1243" s="846"/>
      <c r="G1243" s="846"/>
      <c r="H1243" s="847" t="s">
        <v>117</v>
      </c>
      <c r="I1243" s="848"/>
      <c r="J1243" s="848"/>
      <c r="K1243" s="848"/>
      <c r="L1243" s="848"/>
      <c r="M1243" s="849"/>
    </row>
    <row r="1244" spans="1:13">
      <c r="A1244" s="408" t="s">
        <v>118</v>
      </c>
      <c r="B1244" s="846" t="s">
        <v>12</v>
      </c>
      <c r="C1244" s="846"/>
      <c r="D1244" s="382" t="s">
        <v>118</v>
      </c>
      <c r="E1244" s="407"/>
      <c r="F1244" s="846" t="s">
        <v>12</v>
      </c>
      <c r="G1244" s="846"/>
      <c r="H1244" s="384"/>
      <c r="I1244" s="384"/>
      <c r="J1244" s="385" t="s">
        <v>119</v>
      </c>
      <c r="K1244" s="384"/>
      <c r="L1244" s="386" t="s">
        <v>12</v>
      </c>
      <c r="M1244" s="387"/>
    </row>
    <row r="1245" spans="1:13">
      <c r="A1245" s="388" t="s">
        <v>120</v>
      </c>
      <c r="B1245" s="854" t="s">
        <v>121</v>
      </c>
      <c r="C1245" s="854"/>
      <c r="D1245" s="854" t="s">
        <v>122</v>
      </c>
      <c r="E1245" s="854"/>
      <c r="F1245" s="854" t="s">
        <v>123</v>
      </c>
      <c r="G1245" s="854"/>
      <c r="H1245" s="384"/>
      <c r="I1245" s="384"/>
      <c r="J1245" s="855">
        <v>3</v>
      </c>
      <c r="K1245" s="856"/>
      <c r="L1245" s="407" t="s">
        <v>105</v>
      </c>
      <c r="M1245" s="387"/>
    </row>
    <row r="1246" spans="1:13">
      <c r="A1246" s="388" t="s">
        <v>124</v>
      </c>
      <c r="B1246" s="854" t="s">
        <v>125</v>
      </c>
      <c r="C1246" s="854"/>
      <c r="D1246" s="854" t="s">
        <v>126</v>
      </c>
      <c r="E1246" s="854"/>
      <c r="F1246" s="854" t="s">
        <v>127</v>
      </c>
      <c r="G1246" s="854"/>
      <c r="H1246" s="384"/>
      <c r="I1246" s="384"/>
      <c r="J1246" s="855">
        <v>2</v>
      </c>
      <c r="K1246" s="856"/>
      <c r="L1246" s="407" t="s">
        <v>108</v>
      </c>
      <c r="M1246" s="387"/>
    </row>
    <row r="1247" spans="1:13">
      <c r="A1247" s="388" t="s">
        <v>128</v>
      </c>
      <c r="B1247" s="854" t="s">
        <v>129</v>
      </c>
      <c r="C1247" s="854"/>
      <c r="D1247" s="854" t="s">
        <v>130</v>
      </c>
      <c r="E1247" s="854"/>
      <c r="F1247" s="854" t="s">
        <v>131</v>
      </c>
      <c r="G1247" s="854"/>
      <c r="H1247" s="384"/>
      <c r="I1247" s="384"/>
      <c r="J1247" s="855">
        <v>1</v>
      </c>
      <c r="K1247" s="856"/>
      <c r="L1247" s="407" t="s">
        <v>132</v>
      </c>
      <c r="M1247" s="387"/>
    </row>
    <row r="1248" spans="1:13" ht="13.5" thickBot="1">
      <c r="A1248" s="389" t="s">
        <v>133</v>
      </c>
      <c r="B1248" s="859" t="s">
        <v>134</v>
      </c>
      <c r="C1248" s="859"/>
      <c r="D1248" s="860" t="s">
        <v>135</v>
      </c>
      <c r="E1248" s="860"/>
      <c r="F1248" s="860" t="s">
        <v>136</v>
      </c>
      <c r="G1248" s="860"/>
      <c r="H1248" s="390"/>
      <c r="I1248" s="390"/>
      <c r="J1248" s="390"/>
      <c r="K1248" s="390"/>
      <c r="L1248" s="390"/>
      <c r="M1248" s="391"/>
    </row>
  </sheetData>
  <mergeCells count="2258">
    <mergeCell ref="B1247:C1247"/>
    <mergeCell ref="D1247:E1247"/>
    <mergeCell ref="F1247:G1247"/>
    <mergeCell ref="J1247:K1247"/>
    <mergeCell ref="B1248:C1248"/>
    <mergeCell ref="D1248:E1248"/>
    <mergeCell ref="F1248:G1248"/>
    <mergeCell ref="A1243:G1243"/>
    <mergeCell ref="H1243:M1243"/>
    <mergeCell ref="B1244:C1244"/>
    <mergeCell ref="F1244:G1244"/>
    <mergeCell ref="B1245:C1245"/>
    <mergeCell ref="D1245:E1245"/>
    <mergeCell ref="F1245:G1245"/>
    <mergeCell ref="J1245:K1245"/>
    <mergeCell ref="B1246:C1246"/>
    <mergeCell ref="D1246:E1246"/>
    <mergeCell ref="F1246:G1246"/>
    <mergeCell ref="J1246:K1246"/>
    <mergeCell ref="A1234:M1234"/>
    <mergeCell ref="A1235:E1235"/>
    <mergeCell ref="F1235:J1235"/>
    <mergeCell ref="K1235:M1235"/>
    <mergeCell ref="A1236:F1236"/>
    <mergeCell ref="G1236:M1236"/>
    <mergeCell ref="B1237:M1237"/>
    <mergeCell ref="B1238:M1238"/>
    <mergeCell ref="A1239:C1242"/>
    <mergeCell ref="D1239:I1242"/>
    <mergeCell ref="J1239:M1242"/>
    <mergeCell ref="A1231:E1231"/>
    <mergeCell ref="F1231:J1231"/>
    <mergeCell ref="K1231:M1231"/>
    <mergeCell ref="A1232:E1232"/>
    <mergeCell ref="F1232:J1232"/>
    <mergeCell ref="K1232:M1232"/>
    <mergeCell ref="A1233:E1233"/>
    <mergeCell ref="F1233:J1233"/>
    <mergeCell ref="K1233:M1233"/>
    <mergeCell ref="A1227:E1227"/>
    <mergeCell ref="F1227:J1227"/>
    <mergeCell ref="K1227:M1227"/>
    <mergeCell ref="A1228:M1228"/>
    <mergeCell ref="A1229:E1229"/>
    <mergeCell ref="F1229:J1229"/>
    <mergeCell ref="K1229:M1229"/>
    <mergeCell ref="A1230:E1230"/>
    <mergeCell ref="F1230:J1230"/>
    <mergeCell ref="K1230:M1230"/>
    <mergeCell ref="J1221:K1221"/>
    <mergeCell ref="L1221:M1221"/>
    <mergeCell ref="J1222:K1222"/>
    <mergeCell ref="L1222:M1222"/>
    <mergeCell ref="D1223:E1223"/>
    <mergeCell ref="L1223:M1223"/>
    <mergeCell ref="A1224:M1224"/>
    <mergeCell ref="A1225:M1225"/>
    <mergeCell ref="A1226:E1226"/>
    <mergeCell ref="F1226:J1226"/>
    <mergeCell ref="K1226:M1226"/>
    <mergeCell ref="A1209:B1209"/>
    <mergeCell ref="C1209:G1209"/>
    <mergeCell ref="A1210:B1210"/>
    <mergeCell ref="C1210:G1210"/>
    <mergeCell ref="A1211:M1211"/>
    <mergeCell ref="A1212:A1213"/>
    <mergeCell ref="B1212:G1212"/>
    <mergeCell ref="H1212:M1212"/>
    <mergeCell ref="A1203:M1203"/>
    <mergeCell ref="B1204:E1204"/>
    <mergeCell ref="H1204:J1204"/>
    <mergeCell ref="A1205:M1205"/>
    <mergeCell ref="A1206:M1206"/>
    <mergeCell ref="A1207:B1207"/>
    <mergeCell ref="C1207:G1207"/>
    <mergeCell ref="A1208:B1208"/>
    <mergeCell ref="C1208:G1208"/>
    <mergeCell ref="K1207:M1207"/>
    <mergeCell ref="K1208:M1208"/>
    <mergeCell ref="K1209:M1209"/>
    <mergeCell ref="K1210:M1210"/>
    <mergeCell ref="H1207:J1207"/>
    <mergeCell ref="H1208:J1208"/>
    <mergeCell ref="H1209:J1209"/>
    <mergeCell ref="H1210:J1210"/>
    <mergeCell ref="B1199:C1199"/>
    <mergeCell ref="D1199:E1199"/>
    <mergeCell ref="F1199:G1199"/>
    <mergeCell ref="J1199:K1199"/>
    <mergeCell ref="B1200:C1200"/>
    <mergeCell ref="D1200:E1200"/>
    <mergeCell ref="F1200:G1200"/>
    <mergeCell ref="B1202:I1202"/>
    <mergeCell ref="J1202:M1202"/>
    <mergeCell ref="A1195:G1195"/>
    <mergeCell ref="H1195:M1195"/>
    <mergeCell ref="B1196:C1196"/>
    <mergeCell ref="F1196:G1196"/>
    <mergeCell ref="B1197:C1197"/>
    <mergeCell ref="D1197:E1197"/>
    <mergeCell ref="F1197:G1197"/>
    <mergeCell ref="J1197:K1197"/>
    <mergeCell ref="B1198:C1198"/>
    <mergeCell ref="D1198:E1198"/>
    <mergeCell ref="F1198:G1198"/>
    <mergeCell ref="J1198:K1198"/>
    <mergeCell ref="A1186:M1186"/>
    <mergeCell ref="A1187:E1187"/>
    <mergeCell ref="F1187:J1187"/>
    <mergeCell ref="K1187:M1187"/>
    <mergeCell ref="A1188:F1188"/>
    <mergeCell ref="G1188:M1188"/>
    <mergeCell ref="B1189:M1189"/>
    <mergeCell ref="B1190:M1190"/>
    <mergeCell ref="A1191:C1194"/>
    <mergeCell ref="D1191:I1194"/>
    <mergeCell ref="J1191:M1194"/>
    <mergeCell ref="A1183:E1183"/>
    <mergeCell ref="F1183:J1183"/>
    <mergeCell ref="K1183:M1183"/>
    <mergeCell ref="A1184:E1184"/>
    <mergeCell ref="F1184:J1184"/>
    <mergeCell ref="K1184:M1184"/>
    <mergeCell ref="A1185:E1185"/>
    <mergeCell ref="F1185:J1185"/>
    <mergeCell ref="K1185:M1185"/>
    <mergeCell ref="A1179:E1179"/>
    <mergeCell ref="F1179:J1179"/>
    <mergeCell ref="K1179:M1179"/>
    <mergeCell ref="A1180:M1180"/>
    <mergeCell ref="A1181:E1181"/>
    <mergeCell ref="F1181:J1181"/>
    <mergeCell ref="K1181:M1181"/>
    <mergeCell ref="A1182:E1182"/>
    <mergeCell ref="F1182:J1182"/>
    <mergeCell ref="K1182:M1182"/>
    <mergeCell ref="J1173:K1173"/>
    <mergeCell ref="L1173:M1173"/>
    <mergeCell ref="J1174:K1174"/>
    <mergeCell ref="L1174:M1174"/>
    <mergeCell ref="D1175:E1175"/>
    <mergeCell ref="L1175:M1175"/>
    <mergeCell ref="A1176:M1176"/>
    <mergeCell ref="A1177:M1177"/>
    <mergeCell ref="A1178:E1178"/>
    <mergeCell ref="F1178:J1178"/>
    <mergeCell ref="K1178:M1178"/>
    <mergeCell ref="A1161:B1161"/>
    <mergeCell ref="C1161:G1161"/>
    <mergeCell ref="A1162:B1162"/>
    <mergeCell ref="C1162:G1162"/>
    <mergeCell ref="A1163:M1163"/>
    <mergeCell ref="A1164:A1165"/>
    <mergeCell ref="B1164:G1164"/>
    <mergeCell ref="H1164:M1164"/>
    <mergeCell ref="A1155:M1155"/>
    <mergeCell ref="B1156:E1156"/>
    <mergeCell ref="H1156:J1156"/>
    <mergeCell ref="A1157:M1157"/>
    <mergeCell ref="A1158:M1158"/>
    <mergeCell ref="A1159:B1159"/>
    <mergeCell ref="C1159:G1159"/>
    <mergeCell ref="A1160:B1160"/>
    <mergeCell ref="C1160:G1160"/>
    <mergeCell ref="H1159:J1159"/>
    <mergeCell ref="H1160:J1160"/>
    <mergeCell ref="H1161:J1161"/>
    <mergeCell ref="H1162:J1162"/>
    <mergeCell ref="K1159:M1159"/>
    <mergeCell ref="K1160:M1160"/>
    <mergeCell ref="K1161:M1161"/>
    <mergeCell ref="K1162:M1162"/>
    <mergeCell ref="B1151:C1151"/>
    <mergeCell ref="D1151:E1151"/>
    <mergeCell ref="F1151:G1151"/>
    <mergeCell ref="J1151:K1151"/>
    <mergeCell ref="B1152:C1152"/>
    <mergeCell ref="D1152:E1152"/>
    <mergeCell ref="F1152:G1152"/>
    <mergeCell ref="B1154:I1154"/>
    <mergeCell ref="J1154:M1154"/>
    <mergeCell ref="A1147:G1147"/>
    <mergeCell ref="H1147:M1147"/>
    <mergeCell ref="B1148:C1148"/>
    <mergeCell ref="F1148:G1148"/>
    <mergeCell ref="B1149:C1149"/>
    <mergeCell ref="D1149:E1149"/>
    <mergeCell ref="F1149:G1149"/>
    <mergeCell ref="J1149:K1149"/>
    <mergeCell ref="B1150:C1150"/>
    <mergeCell ref="D1150:E1150"/>
    <mergeCell ref="F1150:G1150"/>
    <mergeCell ref="J1150:K1150"/>
    <mergeCell ref="A1138:M1138"/>
    <mergeCell ref="A1139:E1139"/>
    <mergeCell ref="F1139:J1139"/>
    <mergeCell ref="K1139:M1139"/>
    <mergeCell ref="A1140:F1140"/>
    <mergeCell ref="G1140:M1140"/>
    <mergeCell ref="B1141:M1141"/>
    <mergeCell ref="B1142:M1142"/>
    <mergeCell ref="A1143:C1146"/>
    <mergeCell ref="D1143:I1146"/>
    <mergeCell ref="J1143:M1146"/>
    <mergeCell ref="A1135:E1135"/>
    <mergeCell ref="F1135:J1135"/>
    <mergeCell ref="K1135:M1135"/>
    <mergeCell ref="A1136:E1136"/>
    <mergeCell ref="F1136:J1136"/>
    <mergeCell ref="K1136:M1136"/>
    <mergeCell ref="A1137:E1137"/>
    <mergeCell ref="F1137:J1137"/>
    <mergeCell ref="K1137:M1137"/>
    <mergeCell ref="A1131:E1131"/>
    <mergeCell ref="F1131:J1131"/>
    <mergeCell ref="K1131:M1131"/>
    <mergeCell ref="A1132:M1132"/>
    <mergeCell ref="A1133:E1133"/>
    <mergeCell ref="F1133:J1133"/>
    <mergeCell ref="K1133:M1133"/>
    <mergeCell ref="A1134:E1134"/>
    <mergeCell ref="F1134:J1134"/>
    <mergeCell ref="K1134:M1134"/>
    <mergeCell ref="J1125:K1125"/>
    <mergeCell ref="L1125:M1125"/>
    <mergeCell ref="J1126:K1126"/>
    <mergeCell ref="L1126:M1126"/>
    <mergeCell ref="D1127:E1127"/>
    <mergeCell ref="L1127:M1127"/>
    <mergeCell ref="A1128:M1128"/>
    <mergeCell ref="A1129:M1129"/>
    <mergeCell ref="A1130:E1130"/>
    <mergeCell ref="F1130:J1130"/>
    <mergeCell ref="K1130:M1130"/>
    <mergeCell ref="A1113:B1113"/>
    <mergeCell ref="C1113:G1113"/>
    <mergeCell ref="A1114:B1114"/>
    <mergeCell ref="C1114:G1114"/>
    <mergeCell ref="A1115:M1115"/>
    <mergeCell ref="A1116:A1117"/>
    <mergeCell ref="B1116:G1116"/>
    <mergeCell ref="H1116:M1116"/>
    <mergeCell ref="A1107:M1107"/>
    <mergeCell ref="B1108:E1108"/>
    <mergeCell ref="H1108:J1108"/>
    <mergeCell ref="A1109:M1109"/>
    <mergeCell ref="A1110:M1110"/>
    <mergeCell ref="A1111:B1111"/>
    <mergeCell ref="C1111:G1111"/>
    <mergeCell ref="A1112:B1112"/>
    <mergeCell ref="C1112:G1112"/>
    <mergeCell ref="H1111:J1111"/>
    <mergeCell ref="H1112:J1112"/>
    <mergeCell ref="H1113:J1113"/>
    <mergeCell ref="H1114:J1114"/>
    <mergeCell ref="K1111:M1111"/>
    <mergeCell ref="K1112:M1112"/>
    <mergeCell ref="K1113:M1113"/>
    <mergeCell ref="K1114:M1114"/>
    <mergeCell ref="B1103:C1103"/>
    <mergeCell ref="D1103:E1103"/>
    <mergeCell ref="F1103:G1103"/>
    <mergeCell ref="J1103:K1103"/>
    <mergeCell ref="B1104:C1104"/>
    <mergeCell ref="D1104:E1104"/>
    <mergeCell ref="F1104:G1104"/>
    <mergeCell ref="B1106:I1106"/>
    <mergeCell ref="J1106:M1106"/>
    <mergeCell ref="A1099:G1099"/>
    <mergeCell ref="H1099:M1099"/>
    <mergeCell ref="B1100:C1100"/>
    <mergeCell ref="F1100:G1100"/>
    <mergeCell ref="B1101:C1101"/>
    <mergeCell ref="D1101:E1101"/>
    <mergeCell ref="F1101:G1101"/>
    <mergeCell ref="J1101:K1101"/>
    <mergeCell ref="B1102:C1102"/>
    <mergeCell ref="D1102:E1102"/>
    <mergeCell ref="F1102:G1102"/>
    <mergeCell ref="J1102:K1102"/>
    <mergeCell ref="A1090:M1090"/>
    <mergeCell ref="A1091:E1091"/>
    <mergeCell ref="F1091:J1091"/>
    <mergeCell ref="K1091:M1091"/>
    <mergeCell ref="A1092:F1092"/>
    <mergeCell ref="G1092:M1092"/>
    <mergeCell ref="B1093:M1093"/>
    <mergeCell ref="B1094:M1094"/>
    <mergeCell ref="A1095:C1098"/>
    <mergeCell ref="D1095:I1098"/>
    <mergeCell ref="J1095:M1098"/>
    <mergeCell ref="A1087:E1087"/>
    <mergeCell ref="F1087:J1087"/>
    <mergeCell ref="K1087:M1087"/>
    <mergeCell ref="A1088:E1088"/>
    <mergeCell ref="F1088:J1088"/>
    <mergeCell ref="K1088:M1088"/>
    <mergeCell ref="A1089:E1089"/>
    <mergeCell ref="F1089:J1089"/>
    <mergeCell ref="K1089:M1089"/>
    <mergeCell ref="A1083:E1083"/>
    <mergeCell ref="F1083:J1083"/>
    <mergeCell ref="K1083:M1083"/>
    <mergeCell ref="A1084:M1084"/>
    <mergeCell ref="A1085:E1085"/>
    <mergeCell ref="F1085:J1085"/>
    <mergeCell ref="K1085:M1085"/>
    <mergeCell ref="A1086:E1086"/>
    <mergeCell ref="F1086:J1086"/>
    <mergeCell ref="K1086:M1086"/>
    <mergeCell ref="J1077:K1077"/>
    <mergeCell ref="L1077:M1077"/>
    <mergeCell ref="J1078:K1078"/>
    <mergeCell ref="L1078:M1078"/>
    <mergeCell ref="D1079:E1079"/>
    <mergeCell ref="L1079:M1079"/>
    <mergeCell ref="A1080:M1080"/>
    <mergeCell ref="A1081:M1081"/>
    <mergeCell ref="A1082:E1082"/>
    <mergeCell ref="F1082:J1082"/>
    <mergeCell ref="K1082:M1082"/>
    <mergeCell ref="A1065:B1065"/>
    <mergeCell ref="C1065:G1065"/>
    <mergeCell ref="A1066:B1066"/>
    <mergeCell ref="C1066:G1066"/>
    <mergeCell ref="A1067:M1067"/>
    <mergeCell ref="A1068:A1069"/>
    <mergeCell ref="B1068:G1068"/>
    <mergeCell ref="H1068:M1068"/>
    <mergeCell ref="A1059:M1059"/>
    <mergeCell ref="B1060:E1060"/>
    <mergeCell ref="H1060:J1060"/>
    <mergeCell ref="A1061:M1061"/>
    <mergeCell ref="A1062:M1062"/>
    <mergeCell ref="A1063:B1063"/>
    <mergeCell ref="C1063:G1063"/>
    <mergeCell ref="A1064:B1064"/>
    <mergeCell ref="C1064:G1064"/>
    <mergeCell ref="H1063:J1063"/>
    <mergeCell ref="H1064:J1064"/>
    <mergeCell ref="H1065:J1065"/>
    <mergeCell ref="H1066:J1066"/>
    <mergeCell ref="K1063:M1063"/>
    <mergeCell ref="K1064:M1064"/>
    <mergeCell ref="K1065:M1065"/>
    <mergeCell ref="K1066:M1066"/>
    <mergeCell ref="B1055:C1055"/>
    <mergeCell ref="D1055:E1055"/>
    <mergeCell ref="F1055:G1055"/>
    <mergeCell ref="J1055:K1055"/>
    <mergeCell ref="B1056:C1056"/>
    <mergeCell ref="D1056:E1056"/>
    <mergeCell ref="F1056:G1056"/>
    <mergeCell ref="B1058:I1058"/>
    <mergeCell ref="J1058:M1058"/>
    <mergeCell ref="A1051:G1051"/>
    <mergeCell ref="H1051:M1051"/>
    <mergeCell ref="B1052:C1052"/>
    <mergeCell ref="F1052:G1052"/>
    <mergeCell ref="B1053:C1053"/>
    <mergeCell ref="D1053:E1053"/>
    <mergeCell ref="F1053:G1053"/>
    <mergeCell ref="J1053:K1053"/>
    <mergeCell ref="B1054:C1054"/>
    <mergeCell ref="D1054:E1054"/>
    <mergeCell ref="F1054:G1054"/>
    <mergeCell ref="J1054:K1054"/>
    <mergeCell ref="A1042:M1042"/>
    <mergeCell ref="A1043:E1043"/>
    <mergeCell ref="F1043:J1043"/>
    <mergeCell ref="K1043:M1043"/>
    <mergeCell ref="A1044:F1044"/>
    <mergeCell ref="G1044:M1044"/>
    <mergeCell ref="B1045:M1045"/>
    <mergeCell ref="B1046:M1046"/>
    <mergeCell ref="A1047:C1050"/>
    <mergeCell ref="D1047:I1050"/>
    <mergeCell ref="J1047:M1050"/>
    <mergeCell ref="A1039:E1039"/>
    <mergeCell ref="F1039:J1039"/>
    <mergeCell ref="K1039:M1039"/>
    <mergeCell ref="A1040:E1040"/>
    <mergeCell ref="F1040:J1040"/>
    <mergeCell ref="K1040:M1040"/>
    <mergeCell ref="A1041:E1041"/>
    <mergeCell ref="F1041:J1041"/>
    <mergeCell ref="K1041:M1041"/>
    <mergeCell ref="A1035:E1035"/>
    <mergeCell ref="F1035:J1035"/>
    <mergeCell ref="K1035:M1035"/>
    <mergeCell ref="A1036:M1036"/>
    <mergeCell ref="A1037:E1037"/>
    <mergeCell ref="F1037:J1037"/>
    <mergeCell ref="K1037:M1037"/>
    <mergeCell ref="A1038:E1038"/>
    <mergeCell ref="F1038:J1038"/>
    <mergeCell ref="K1038:M1038"/>
    <mergeCell ref="J1029:K1029"/>
    <mergeCell ref="L1029:M1029"/>
    <mergeCell ref="J1030:K1030"/>
    <mergeCell ref="L1030:M1030"/>
    <mergeCell ref="D1031:E1031"/>
    <mergeCell ref="L1031:M1031"/>
    <mergeCell ref="A1032:M1032"/>
    <mergeCell ref="A1033:M1033"/>
    <mergeCell ref="A1034:E1034"/>
    <mergeCell ref="F1034:J1034"/>
    <mergeCell ref="K1034:M1034"/>
    <mergeCell ref="A1017:B1017"/>
    <mergeCell ref="C1017:G1017"/>
    <mergeCell ref="A1018:B1018"/>
    <mergeCell ref="C1018:G1018"/>
    <mergeCell ref="A1019:M1019"/>
    <mergeCell ref="A1020:A1021"/>
    <mergeCell ref="B1020:G1020"/>
    <mergeCell ref="H1020:M1020"/>
    <mergeCell ref="A1011:M1011"/>
    <mergeCell ref="B1012:E1012"/>
    <mergeCell ref="H1012:J1012"/>
    <mergeCell ref="A1013:M1013"/>
    <mergeCell ref="A1014:M1014"/>
    <mergeCell ref="A1015:B1015"/>
    <mergeCell ref="C1015:G1015"/>
    <mergeCell ref="A1016:B1016"/>
    <mergeCell ref="C1016:G1016"/>
    <mergeCell ref="H1015:J1015"/>
    <mergeCell ref="H1016:J1016"/>
    <mergeCell ref="H1017:J1017"/>
    <mergeCell ref="H1018:J1018"/>
    <mergeCell ref="K1015:M1015"/>
    <mergeCell ref="K1016:M1016"/>
    <mergeCell ref="K1017:M1017"/>
    <mergeCell ref="K1018:M1018"/>
    <mergeCell ref="B1007:C1007"/>
    <mergeCell ref="D1007:E1007"/>
    <mergeCell ref="F1007:G1007"/>
    <mergeCell ref="J1007:K1007"/>
    <mergeCell ref="B1008:C1008"/>
    <mergeCell ref="D1008:E1008"/>
    <mergeCell ref="F1008:G1008"/>
    <mergeCell ref="B1010:I1010"/>
    <mergeCell ref="J1010:M1010"/>
    <mergeCell ref="A1003:G1003"/>
    <mergeCell ref="H1003:M1003"/>
    <mergeCell ref="B1004:C1004"/>
    <mergeCell ref="F1004:G1004"/>
    <mergeCell ref="B1005:C1005"/>
    <mergeCell ref="D1005:E1005"/>
    <mergeCell ref="F1005:G1005"/>
    <mergeCell ref="J1005:K1005"/>
    <mergeCell ref="B1006:C1006"/>
    <mergeCell ref="D1006:E1006"/>
    <mergeCell ref="F1006:G1006"/>
    <mergeCell ref="J1006:K1006"/>
    <mergeCell ref="A994:M994"/>
    <mergeCell ref="A995:E995"/>
    <mergeCell ref="F995:J995"/>
    <mergeCell ref="K995:M995"/>
    <mergeCell ref="A996:F996"/>
    <mergeCell ref="G996:M996"/>
    <mergeCell ref="B997:M997"/>
    <mergeCell ref="B998:M998"/>
    <mergeCell ref="A999:C1002"/>
    <mergeCell ref="D999:I1002"/>
    <mergeCell ref="J999:M1002"/>
    <mergeCell ref="A991:E991"/>
    <mergeCell ref="F991:J991"/>
    <mergeCell ref="K991:M991"/>
    <mergeCell ref="A992:E992"/>
    <mergeCell ref="F992:J992"/>
    <mergeCell ref="K992:M992"/>
    <mergeCell ref="A993:E993"/>
    <mergeCell ref="F993:J993"/>
    <mergeCell ref="K993:M993"/>
    <mergeCell ref="A987:E987"/>
    <mergeCell ref="F987:J987"/>
    <mergeCell ref="K987:M987"/>
    <mergeCell ref="A988:M988"/>
    <mergeCell ref="A989:E989"/>
    <mergeCell ref="F989:J989"/>
    <mergeCell ref="K989:M989"/>
    <mergeCell ref="A990:E990"/>
    <mergeCell ref="F990:J990"/>
    <mergeCell ref="K990:M990"/>
    <mergeCell ref="J981:K981"/>
    <mergeCell ref="L981:M981"/>
    <mergeCell ref="J982:K982"/>
    <mergeCell ref="L982:M982"/>
    <mergeCell ref="D983:E983"/>
    <mergeCell ref="L983:M983"/>
    <mergeCell ref="A984:M984"/>
    <mergeCell ref="A985:M985"/>
    <mergeCell ref="A986:E986"/>
    <mergeCell ref="F986:J986"/>
    <mergeCell ref="K986:M986"/>
    <mergeCell ref="A969:B969"/>
    <mergeCell ref="C969:G969"/>
    <mergeCell ref="A970:B970"/>
    <mergeCell ref="C970:G970"/>
    <mergeCell ref="A971:M971"/>
    <mergeCell ref="A972:A973"/>
    <mergeCell ref="B972:G972"/>
    <mergeCell ref="H972:M972"/>
    <mergeCell ref="A963:M963"/>
    <mergeCell ref="B964:E964"/>
    <mergeCell ref="H964:J964"/>
    <mergeCell ref="A965:M965"/>
    <mergeCell ref="A966:M966"/>
    <mergeCell ref="A967:B967"/>
    <mergeCell ref="C967:G967"/>
    <mergeCell ref="A968:B968"/>
    <mergeCell ref="C968:G968"/>
    <mergeCell ref="H967:J967"/>
    <mergeCell ref="H968:J968"/>
    <mergeCell ref="H969:J969"/>
    <mergeCell ref="H970:J970"/>
    <mergeCell ref="K967:M967"/>
    <mergeCell ref="K968:M968"/>
    <mergeCell ref="K969:M969"/>
    <mergeCell ref="K970:M970"/>
    <mergeCell ref="B959:C959"/>
    <mergeCell ref="D959:E959"/>
    <mergeCell ref="F959:G959"/>
    <mergeCell ref="J959:K959"/>
    <mergeCell ref="B960:C960"/>
    <mergeCell ref="D960:E960"/>
    <mergeCell ref="F960:G960"/>
    <mergeCell ref="B962:I962"/>
    <mergeCell ref="J962:M962"/>
    <mergeCell ref="A955:G955"/>
    <mergeCell ref="H955:M955"/>
    <mergeCell ref="B956:C956"/>
    <mergeCell ref="F956:G956"/>
    <mergeCell ref="B957:C957"/>
    <mergeCell ref="D957:E957"/>
    <mergeCell ref="F957:G957"/>
    <mergeCell ref="J957:K957"/>
    <mergeCell ref="B958:C958"/>
    <mergeCell ref="D958:E958"/>
    <mergeCell ref="F958:G958"/>
    <mergeCell ref="J958:K958"/>
    <mergeCell ref="A946:M946"/>
    <mergeCell ref="A947:E947"/>
    <mergeCell ref="F947:J947"/>
    <mergeCell ref="K947:M947"/>
    <mergeCell ref="A948:F948"/>
    <mergeCell ref="G948:M948"/>
    <mergeCell ref="B949:M949"/>
    <mergeCell ref="B950:M950"/>
    <mergeCell ref="A951:C954"/>
    <mergeCell ref="D951:I954"/>
    <mergeCell ref="J951:M954"/>
    <mergeCell ref="A943:E943"/>
    <mergeCell ref="F943:J943"/>
    <mergeCell ref="K943:M943"/>
    <mergeCell ref="A944:E944"/>
    <mergeCell ref="F944:J944"/>
    <mergeCell ref="K944:M944"/>
    <mergeCell ref="A945:E945"/>
    <mergeCell ref="F945:J945"/>
    <mergeCell ref="K945:M945"/>
    <mergeCell ref="A939:E939"/>
    <mergeCell ref="F939:J939"/>
    <mergeCell ref="K939:M939"/>
    <mergeCell ref="A940:M940"/>
    <mergeCell ref="A941:E941"/>
    <mergeCell ref="F941:J941"/>
    <mergeCell ref="K941:M941"/>
    <mergeCell ref="A942:E942"/>
    <mergeCell ref="F942:J942"/>
    <mergeCell ref="K942:M942"/>
    <mergeCell ref="J933:K933"/>
    <mergeCell ref="L933:M933"/>
    <mergeCell ref="J934:K934"/>
    <mergeCell ref="L934:M934"/>
    <mergeCell ref="D935:E935"/>
    <mergeCell ref="L935:M935"/>
    <mergeCell ref="A936:M936"/>
    <mergeCell ref="A937:M937"/>
    <mergeCell ref="A938:E938"/>
    <mergeCell ref="F938:J938"/>
    <mergeCell ref="K938:M938"/>
    <mergeCell ref="A921:B921"/>
    <mergeCell ref="C921:G921"/>
    <mergeCell ref="A922:B922"/>
    <mergeCell ref="C922:G922"/>
    <mergeCell ref="A923:M923"/>
    <mergeCell ref="A924:A925"/>
    <mergeCell ref="B924:G924"/>
    <mergeCell ref="H924:M924"/>
    <mergeCell ref="A915:M915"/>
    <mergeCell ref="B916:E916"/>
    <mergeCell ref="H916:J916"/>
    <mergeCell ref="A917:M917"/>
    <mergeCell ref="A918:M918"/>
    <mergeCell ref="A919:B919"/>
    <mergeCell ref="C919:G919"/>
    <mergeCell ref="A920:B920"/>
    <mergeCell ref="C920:G920"/>
    <mergeCell ref="H919:J919"/>
    <mergeCell ref="H920:J920"/>
    <mergeCell ref="H921:J921"/>
    <mergeCell ref="H922:J922"/>
    <mergeCell ref="K919:M919"/>
    <mergeCell ref="K920:M920"/>
    <mergeCell ref="K921:M921"/>
    <mergeCell ref="K922:M922"/>
    <mergeCell ref="B911:C911"/>
    <mergeCell ref="D911:E911"/>
    <mergeCell ref="F911:G911"/>
    <mergeCell ref="J911:K911"/>
    <mergeCell ref="B912:C912"/>
    <mergeCell ref="D912:E912"/>
    <mergeCell ref="F912:G912"/>
    <mergeCell ref="B914:I914"/>
    <mergeCell ref="J914:M914"/>
    <mergeCell ref="A907:G907"/>
    <mergeCell ref="H907:M907"/>
    <mergeCell ref="B908:C908"/>
    <mergeCell ref="F908:G908"/>
    <mergeCell ref="B909:C909"/>
    <mergeCell ref="D909:E909"/>
    <mergeCell ref="F909:G909"/>
    <mergeCell ref="J909:K909"/>
    <mergeCell ref="B910:C910"/>
    <mergeCell ref="D910:E910"/>
    <mergeCell ref="F910:G910"/>
    <mergeCell ref="J910:K910"/>
    <mergeCell ref="A898:M898"/>
    <mergeCell ref="A899:E899"/>
    <mergeCell ref="F899:J899"/>
    <mergeCell ref="K899:M899"/>
    <mergeCell ref="A900:F900"/>
    <mergeCell ref="G900:M900"/>
    <mergeCell ref="B901:M901"/>
    <mergeCell ref="B902:M902"/>
    <mergeCell ref="A903:C906"/>
    <mergeCell ref="D903:I906"/>
    <mergeCell ref="J903:M906"/>
    <mergeCell ref="A895:E895"/>
    <mergeCell ref="F895:J895"/>
    <mergeCell ref="K895:M895"/>
    <mergeCell ref="A896:E896"/>
    <mergeCell ref="F896:J896"/>
    <mergeCell ref="K896:M896"/>
    <mergeCell ref="A897:E897"/>
    <mergeCell ref="F897:J897"/>
    <mergeCell ref="K897:M897"/>
    <mergeCell ref="A891:E891"/>
    <mergeCell ref="F891:J891"/>
    <mergeCell ref="K891:M891"/>
    <mergeCell ref="A892:M892"/>
    <mergeCell ref="A893:E893"/>
    <mergeCell ref="F893:J893"/>
    <mergeCell ref="K893:M893"/>
    <mergeCell ref="A894:E894"/>
    <mergeCell ref="F894:J894"/>
    <mergeCell ref="K894:M894"/>
    <mergeCell ref="J885:K885"/>
    <mergeCell ref="L885:M885"/>
    <mergeCell ref="J886:K886"/>
    <mergeCell ref="L886:M886"/>
    <mergeCell ref="D887:E887"/>
    <mergeCell ref="L887:M887"/>
    <mergeCell ref="A888:M888"/>
    <mergeCell ref="A889:M889"/>
    <mergeCell ref="A890:E890"/>
    <mergeCell ref="F890:J890"/>
    <mergeCell ref="K890:M890"/>
    <mergeCell ref="A873:B873"/>
    <mergeCell ref="C873:G873"/>
    <mergeCell ref="A874:B874"/>
    <mergeCell ref="C874:G874"/>
    <mergeCell ref="A875:M875"/>
    <mergeCell ref="A876:A877"/>
    <mergeCell ref="B876:G876"/>
    <mergeCell ref="H876:M876"/>
    <mergeCell ref="A867:M867"/>
    <mergeCell ref="B868:E868"/>
    <mergeCell ref="H868:J868"/>
    <mergeCell ref="A869:M869"/>
    <mergeCell ref="A870:M870"/>
    <mergeCell ref="A871:B871"/>
    <mergeCell ref="C871:G871"/>
    <mergeCell ref="A872:B872"/>
    <mergeCell ref="C872:G872"/>
    <mergeCell ref="H871:J871"/>
    <mergeCell ref="H872:J872"/>
    <mergeCell ref="H873:J873"/>
    <mergeCell ref="H874:J874"/>
    <mergeCell ref="K871:M871"/>
    <mergeCell ref="K872:M872"/>
    <mergeCell ref="K873:M873"/>
    <mergeCell ref="K874:M874"/>
    <mergeCell ref="B863:C863"/>
    <mergeCell ref="D863:E863"/>
    <mergeCell ref="F863:G863"/>
    <mergeCell ref="J863:K863"/>
    <mergeCell ref="B864:C864"/>
    <mergeCell ref="D864:E864"/>
    <mergeCell ref="F864:G864"/>
    <mergeCell ref="B866:I866"/>
    <mergeCell ref="J866:M866"/>
    <mergeCell ref="A859:G859"/>
    <mergeCell ref="H859:M859"/>
    <mergeCell ref="B860:C860"/>
    <mergeCell ref="F860:G860"/>
    <mergeCell ref="B861:C861"/>
    <mergeCell ref="D861:E861"/>
    <mergeCell ref="F861:G861"/>
    <mergeCell ref="J861:K861"/>
    <mergeCell ref="B862:C862"/>
    <mergeCell ref="D862:E862"/>
    <mergeCell ref="F862:G862"/>
    <mergeCell ref="J862:K862"/>
    <mergeCell ref="A850:M850"/>
    <mergeCell ref="A851:E851"/>
    <mergeCell ref="F851:J851"/>
    <mergeCell ref="K851:M851"/>
    <mergeCell ref="A852:F852"/>
    <mergeCell ref="G852:M852"/>
    <mergeCell ref="B853:M853"/>
    <mergeCell ref="B854:M854"/>
    <mergeCell ref="A855:C858"/>
    <mergeCell ref="D855:I858"/>
    <mergeCell ref="J855:M858"/>
    <mergeCell ref="A847:E847"/>
    <mergeCell ref="F847:J847"/>
    <mergeCell ref="K847:M847"/>
    <mergeCell ref="A848:E848"/>
    <mergeCell ref="F848:J848"/>
    <mergeCell ref="K848:M848"/>
    <mergeCell ref="A849:E849"/>
    <mergeCell ref="F849:J849"/>
    <mergeCell ref="K849:M849"/>
    <mergeCell ref="A843:E843"/>
    <mergeCell ref="F843:J843"/>
    <mergeCell ref="K843:M843"/>
    <mergeCell ref="A844:M844"/>
    <mergeCell ref="A845:E845"/>
    <mergeCell ref="F845:J845"/>
    <mergeCell ref="K845:M845"/>
    <mergeCell ref="A846:E846"/>
    <mergeCell ref="F846:J846"/>
    <mergeCell ref="K846:M846"/>
    <mergeCell ref="J837:K837"/>
    <mergeCell ref="L837:M837"/>
    <mergeCell ref="J838:K838"/>
    <mergeCell ref="L838:M838"/>
    <mergeCell ref="D839:E839"/>
    <mergeCell ref="L839:M839"/>
    <mergeCell ref="A840:M840"/>
    <mergeCell ref="A841:M841"/>
    <mergeCell ref="A842:E842"/>
    <mergeCell ref="F842:J842"/>
    <mergeCell ref="K842:M842"/>
    <mergeCell ref="A825:B825"/>
    <mergeCell ref="C825:G825"/>
    <mergeCell ref="A826:B826"/>
    <mergeCell ref="C826:G826"/>
    <mergeCell ref="A827:M827"/>
    <mergeCell ref="A828:A829"/>
    <mergeCell ref="B828:G828"/>
    <mergeCell ref="H828:M828"/>
    <mergeCell ref="A819:M819"/>
    <mergeCell ref="B820:E820"/>
    <mergeCell ref="H820:J820"/>
    <mergeCell ref="A821:M821"/>
    <mergeCell ref="A822:M822"/>
    <mergeCell ref="A823:B823"/>
    <mergeCell ref="C823:G823"/>
    <mergeCell ref="A824:B824"/>
    <mergeCell ref="C824:G824"/>
    <mergeCell ref="H823:J823"/>
    <mergeCell ref="H824:J824"/>
    <mergeCell ref="H825:J825"/>
    <mergeCell ref="H826:J826"/>
    <mergeCell ref="K823:M823"/>
    <mergeCell ref="K824:M824"/>
    <mergeCell ref="K825:M825"/>
    <mergeCell ref="K826:M826"/>
    <mergeCell ref="B815:C815"/>
    <mergeCell ref="D815:E815"/>
    <mergeCell ref="F815:G815"/>
    <mergeCell ref="J815:K815"/>
    <mergeCell ref="B816:C816"/>
    <mergeCell ref="D816:E816"/>
    <mergeCell ref="F816:G816"/>
    <mergeCell ref="B818:I818"/>
    <mergeCell ref="J818:M818"/>
    <mergeCell ref="A811:G811"/>
    <mergeCell ref="H811:M811"/>
    <mergeCell ref="B812:C812"/>
    <mergeCell ref="F812:G812"/>
    <mergeCell ref="B813:C813"/>
    <mergeCell ref="D813:E813"/>
    <mergeCell ref="F813:G813"/>
    <mergeCell ref="J813:K813"/>
    <mergeCell ref="B814:C814"/>
    <mergeCell ref="D814:E814"/>
    <mergeCell ref="F814:G814"/>
    <mergeCell ref="J814:K814"/>
    <mergeCell ref="A802:M802"/>
    <mergeCell ref="A803:E803"/>
    <mergeCell ref="F803:J803"/>
    <mergeCell ref="K803:M803"/>
    <mergeCell ref="A804:F804"/>
    <mergeCell ref="G804:M804"/>
    <mergeCell ref="B805:M805"/>
    <mergeCell ref="B806:M806"/>
    <mergeCell ref="A807:C810"/>
    <mergeCell ref="D807:I810"/>
    <mergeCell ref="J807:M810"/>
    <mergeCell ref="A799:E799"/>
    <mergeCell ref="F799:J799"/>
    <mergeCell ref="K799:M799"/>
    <mergeCell ref="A800:E800"/>
    <mergeCell ref="F800:J800"/>
    <mergeCell ref="K800:M800"/>
    <mergeCell ref="A801:E801"/>
    <mergeCell ref="F801:J801"/>
    <mergeCell ref="K801:M801"/>
    <mergeCell ref="A795:E795"/>
    <mergeCell ref="F795:J795"/>
    <mergeCell ref="K795:M795"/>
    <mergeCell ref="A796:M796"/>
    <mergeCell ref="A797:E797"/>
    <mergeCell ref="F797:J797"/>
    <mergeCell ref="K797:M797"/>
    <mergeCell ref="A798:E798"/>
    <mergeCell ref="F798:J798"/>
    <mergeCell ref="K798:M798"/>
    <mergeCell ref="J789:K789"/>
    <mergeCell ref="L789:M789"/>
    <mergeCell ref="J790:K790"/>
    <mergeCell ref="L790:M790"/>
    <mergeCell ref="D791:E791"/>
    <mergeCell ref="L791:M791"/>
    <mergeCell ref="A792:M792"/>
    <mergeCell ref="A793:M793"/>
    <mergeCell ref="A794:E794"/>
    <mergeCell ref="F794:J794"/>
    <mergeCell ref="K794:M794"/>
    <mergeCell ref="A777:B777"/>
    <mergeCell ref="C777:G777"/>
    <mergeCell ref="A778:B778"/>
    <mergeCell ref="C778:G778"/>
    <mergeCell ref="A779:M779"/>
    <mergeCell ref="A780:A781"/>
    <mergeCell ref="B780:G780"/>
    <mergeCell ref="H780:M780"/>
    <mergeCell ref="A771:M771"/>
    <mergeCell ref="B772:E772"/>
    <mergeCell ref="H772:J772"/>
    <mergeCell ref="A773:M773"/>
    <mergeCell ref="A774:M774"/>
    <mergeCell ref="A775:B775"/>
    <mergeCell ref="C775:G775"/>
    <mergeCell ref="A776:B776"/>
    <mergeCell ref="C776:G776"/>
    <mergeCell ref="H775:J775"/>
    <mergeCell ref="H776:J776"/>
    <mergeCell ref="H777:J777"/>
    <mergeCell ref="H778:J778"/>
    <mergeCell ref="K775:M775"/>
    <mergeCell ref="K776:M776"/>
    <mergeCell ref="K777:M777"/>
    <mergeCell ref="K778:M778"/>
    <mergeCell ref="B767:C767"/>
    <mergeCell ref="D767:E767"/>
    <mergeCell ref="F767:G767"/>
    <mergeCell ref="J767:K767"/>
    <mergeCell ref="B768:C768"/>
    <mergeCell ref="D768:E768"/>
    <mergeCell ref="F768:G768"/>
    <mergeCell ref="B770:I770"/>
    <mergeCell ref="J770:M770"/>
    <mergeCell ref="A763:G763"/>
    <mergeCell ref="H763:M763"/>
    <mergeCell ref="B764:C764"/>
    <mergeCell ref="F764:G764"/>
    <mergeCell ref="B765:C765"/>
    <mergeCell ref="D765:E765"/>
    <mergeCell ref="F765:G765"/>
    <mergeCell ref="J765:K765"/>
    <mergeCell ref="B766:C766"/>
    <mergeCell ref="D766:E766"/>
    <mergeCell ref="F766:G766"/>
    <mergeCell ref="J766:K766"/>
    <mergeCell ref="A754:M754"/>
    <mergeCell ref="A755:E755"/>
    <mergeCell ref="F755:J755"/>
    <mergeCell ref="K755:M755"/>
    <mergeCell ref="A756:F756"/>
    <mergeCell ref="G756:M756"/>
    <mergeCell ref="B757:M757"/>
    <mergeCell ref="B758:M758"/>
    <mergeCell ref="A759:C762"/>
    <mergeCell ref="D759:I762"/>
    <mergeCell ref="J759:M762"/>
    <mergeCell ref="A751:E751"/>
    <mergeCell ref="F751:J751"/>
    <mergeCell ref="K751:M751"/>
    <mergeCell ref="A752:E752"/>
    <mergeCell ref="F752:J752"/>
    <mergeCell ref="K752:M752"/>
    <mergeCell ref="A753:E753"/>
    <mergeCell ref="F753:J753"/>
    <mergeCell ref="K753:M753"/>
    <mergeCell ref="A747:E747"/>
    <mergeCell ref="F747:J747"/>
    <mergeCell ref="K747:M747"/>
    <mergeCell ref="A748:M748"/>
    <mergeCell ref="A749:E749"/>
    <mergeCell ref="F749:J749"/>
    <mergeCell ref="K749:M749"/>
    <mergeCell ref="A750:E750"/>
    <mergeCell ref="F750:J750"/>
    <mergeCell ref="K750:M750"/>
    <mergeCell ref="J741:K741"/>
    <mergeCell ref="L741:M741"/>
    <mergeCell ref="J742:K742"/>
    <mergeCell ref="L742:M742"/>
    <mergeCell ref="D743:E743"/>
    <mergeCell ref="L743:M743"/>
    <mergeCell ref="A744:M744"/>
    <mergeCell ref="A745:M745"/>
    <mergeCell ref="A746:E746"/>
    <mergeCell ref="F746:J746"/>
    <mergeCell ref="K746:M746"/>
    <mergeCell ref="A729:B729"/>
    <mergeCell ref="C729:G729"/>
    <mergeCell ref="A730:B730"/>
    <mergeCell ref="C730:G730"/>
    <mergeCell ref="A731:M731"/>
    <mergeCell ref="A732:A733"/>
    <mergeCell ref="B732:G732"/>
    <mergeCell ref="H732:M732"/>
    <mergeCell ref="A723:M723"/>
    <mergeCell ref="B724:E724"/>
    <mergeCell ref="H724:J724"/>
    <mergeCell ref="A725:M725"/>
    <mergeCell ref="A726:M726"/>
    <mergeCell ref="A727:B727"/>
    <mergeCell ref="C727:G727"/>
    <mergeCell ref="A728:B728"/>
    <mergeCell ref="C728:G728"/>
    <mergeCell ref="H727:J727"/>
    <mergeCell ref="H728:J728"/>
    <mergeCell ref="H729:J729"/>
    <mergeCell ref="H730:J730"/>
    <mergeCell ref="K727:M727"/>
    <mergeCell ref="K728:M728"/>
    <mergeCell ref="K729:M729"/>
    <mergeCell ref="K730:M730"/>
    <mergeCell ref="B718:C718"/>
    <mergeCell ref="D718:E718"/>
    <mergeCell ref="F718:G718"/>
    <mergeCell ref="J718:K718"/>
    <mergeCell ref="B719:C719"/>
    <mergeCell ref="D719:E719"/>
    <mergeCell ref="F719:G719"/>
    <mergeCell ref="B722:I722"/>
    <mergeCell ref="J722:M722"/>
    <mergeCell ref="A714:G714"/>
    <mergeCell ref="H714:M714"/>
    <mergeCell ref="B715:C715"/>
    <mergeCell ref="F715:G715"/>
    <mergeCell ref="B716:C716"/>
    <mergeCell ref="D716:E716"/>
    <mergeCell ref="F716:G716"/>
    <mergeCell ref="J716:K716"/>
    <mergeCell ref="B717:C717"/>
    <mergeCell ref="D717:E717"/>
    <mergeCell ref="F717:G717"/>
    <mergeCell ref="J717:K717"/>
    <mergeCell ref="A705:M705"/>
    <mergeCell ref="A706:E706"/>
    <mergeCell ref="F706:J706"/>
    <mergeCell ref="K706:M706"/>
    <mergeCell ref="A707:F707"/>
    <mergeCell ref="G707:M707"/>
    <mergeCell ref="B708:M708"/>
    <mergeCell ref="B709:M709"/>
    <mergeCell ref="A710:C713"/>
    <mergeCell ref="D710:I713"/>
    <mergeCell ref="J710:M713"/>
    <mergeCell ref="A702:E702"/>
    <mergeCell ref="F702:J702"/>
    <mergeCell ref="K702:M702"/>
    <mergeCell ref="A703:E703"/>
    <mergeCell ref="F703:J703"/>
    <mergeCell ref="K703:M703"/>
    <mergeCell ref="A704:E704"/>
    <mergeCell ref="F704:J704"/>
    <mergeCell ref="K704:M704"/>
    <mergeCell ref="A698:E698"/>
    <mergeCell ref="F698:J698"/>
    <mergeCell ref="K698:M698"/>
    <mergeCell ref="A699:M699"/>
    <mergeCell ref="A700:E700"/>
    <mergeCell ref="F700:J700"/>
    <mergeCell ref="K700:M700"/>
    <mergeCell ref="A701:E701"/>
    <mergeCell ref="F701:J701"/>
    <mergeCell ref="K701:M701"/>
    <mergeCell ref="J692:K692"/>
    <mergeCell ref="L692:M692"/>
    <mergeCell ref="J693:K693"/>
    <mergeCell ref="L693:M693"/>
    <mergeCell ref="D694:E694"/>
    <mergeCell ref="L694:M694"/>
    <mergeCell ref="A695:M695"/>
    <mergeCell ref="A696:M696"/>
    <mergeCell ref="A697:E697"/>
    <mergeCell ref="F697:J697"/>
    <mergeCell ref="K697:M697"/>
    <mergeCell ref="A680:B680"/>
    <mergeCell ref="C680:G680"/>
    <mergeCell ref="A681:B681"/>
    <mergeCell ref="C681:G681"/>
    <mergeCell ref="A682:M682"/>
    <mergeCell ref="A683:A684"/>
    <mergeCell ref="B683:G683"/>
    <mergeCell ref="H683:M683"/>
    <mergeCell ref="A674:M674"/>
    <mergeCell ref="B675:E675"/>
    <mergeCell ref="H675:J675"/>
    <mergeCell ref="A676:M676"/>
    <mergeCell ref="A677:M677"/>
    <mergeCell ref="A678:B678"/>
    <mergeCell ref="C678:G678"/>
    <mergeCell ref="A679:B679"/>
    <mergeCell ref="C679:G679"/>
    <mergeCell ref="H678:J678"/>
    <mergeCell ref="H679:J679"/>
    <mergeCell ref="H680:J680"/>
    <mergeCell ref="H681:J681"/>
    <mergeCell ref="K678:M678"/>
    <mergeCell ref="K679:M679"/>
    <mergeCell ref="K680:M680"/>
    <mergeCell ref="K681:M681"/>
    <mergeCell ref="B670:C670"/>
    <mergeCell ref="D670:E670"/>
    <mergeCell ref="F670:G670"/>
    <mergeCell ref="J670:K670"/>
    <mergeCell ref="B671:C671"/>
    <mergeCell ref="D671:E671"/>
    <mergeCell ref="F671:G671"/>
    <mergeCell ref="B673:I673"/>
    <mergeCell ref="J673:M673"/>
    <mergeCell ref="A666:G666"/>
    <mergeCell ref="H666:M666"/>
    <mergeCell ref="B667:C667"/>
    <mergeCell ref="F667:G667"/>
    <mergeCell ref="B668:C668"/>
    <mergeCell ref="D668:E668"/>
    <mergeCell ref="F668:G668"/>
    <mergeCell ref="J668:K668"/>
    <mergeCell ref="B669:C669"/>
    <mergeCell ref="D669:E669"/>
    <mergeCell ref="F669:G669"/>
    <mergeCell ref="J669:K669"/>
    <mergeCell ref="A657:M657"/>
    <mergeCell ref="A658:E658"/>
    <mergeCell ref="F658:J658"/>
    <mergeCell ref="K658:M658"/>
    <mergeCell ref="A659:F659"/>
    <mergeCell ref="G659:M659"/>
    <mergeCell ref="B660:M660"/>
    <mergeCell ref="B661:M661"/>
    <mergeCell ref="A662:C665"/>
    <mergeCell ref="D662:I665"/>
    <mergeCell ref="J662:M665"/>
    <mergeCell ref="A654:E654"/>
    <mergeCell ref="F654:J654"/>
    <mergeCell ref="K654:M654"/>
    <mergeCell ref="A655:E655"/>
    <mergeCell ref="F655:J655"/>
    <mergeCell ref="K655:M655"/>
    <mergeCell ref="A656:E656"/>
    <mergeCell ref="F656:J656"/>
    <mergeCell ref="K656:M656"/>
    <mergeCell ref="A650:E650"/>
    <mergeCell ref="F650:J650"/>
    <mergeCell ref="K650:M650"/>
    <mergeCell ref="A651:M651"/>
    <mergeCell ref="A652:E652"/>
    <mergeCell ref="F652:J652"/>
    <mergeCell ref="K652:M652"/>
    <mergeCell ref="A653:E653"/>
    <mergeCell ref="F653:J653"/>
    <mergeCell ref="K653:M653"/>
    <mergeCell ref="J644:K644"/>
    <mergeCell ref="L644:M644"/>
    <mergeCell ref="J645:K645"/>
    <mergeCell ref="L645:M645"/>
    <mergeCell ref="D646:E646"/>
    <mergeCell ref="L646:M646"/>
    <mergeCell ref="A647:M647"/>
    <mergeCell ref="A648:M648"/>
    <mergeCell ref="A649:E649"/>
    <mergeCell ref="F649:J649"/>
    <mergeCell ref="K649:M649"/>
    <mergeCell ref="A632:B632"/>
    <mergeCell ref="C632:G632"/>
    <mergeCell ref="A633:B633"/>
    <mergeCell ref="C633:G633"/>
    <mergeCell ref="A634:M634"/>
    <mergeCell ref="A635:A636"/>
    <mergeCell ref="B635:G635"/>
    <mergeCell ref="H635:M635"/>
    <mergeCell ref="A626:M626"/>
    <mergeCell ref="B627:E627"/>
    <mergeCell ref="H627:J627"/>
    <mergeCell ref="A628:M628"/>
    <mergeCell ref="A629:M629"/>
    <mergeCell ref="A630:B630"/>
    <mergeCell ref="C630:G630"/>
    <mergeCell ref="A631:B631"/>
    <mergeCell ref="C631:G631"/>
    <mergeCell ref="H630:J630"/>
    <mergeCell ref="H631:J631"/>
    <mergeCell ref="H632:J632"/>
    <mergeCell ref="H633:J633"/>
    <mergeCell ref="K630:M630"/>
    <mergeCell ref="K631:M631"/>
    <mergeCell ref="K632:M632"/>
    <mergeCell ref="K633:M633"/>
    <mergeCell ref="B622:C622"/>
    <mergeCell ref="D622:E622"/>
    <mergeCell ref="F622:G622"/>
    <mergeCell ref="J622:K622"/>
    <mergeCell ref="B623:C623"/>
    <mergeCell ref="D623:E623"/>
    <mergeCell ref="F623:G623"/>
    <mergeCell ref="B625:I625"/>
    <mergeCell ref="J625:M625"/>
    <mergeCell ref="A618:G618"/>
    <mergeCell ref="H618:M618"/>
    <mergeCell ref="B619:C619"/>
    <mergeCell ref="F619:G619"/>
    <mergeCell ref="B620:C620"/>
    <mergeCell ref="D620:E620"/>
    <mergeCell ref="F620:G620"/>
    <mergeCell ref="J620:K620"/>
    <mergeCell ref="B621:C621"/>
    <mergeCell ref="D621:E621"/>
    <mergeCell ref="F621:G621"/>
    <mergeCell ref="J621:K621"/>
    <mergeCell ref="A609:M609"/>
    <mergeCell ref="A610:E610"/>
    <mergeCell ref="F610:J610"/>
    <mergeCell ref="K610:M610"/>
    <mergeCell ref="A611:F611"/>
    <mergeCell ref="G611:M611"/>
    <mergeCell ref="B612:M612"/>
    <mergeCell ref="B613:M613"/>
    <mergeCell ref="A614:C617"/>
    <mergeCell ref="D614:I617"/>
    <mergeCell ref="J614:M617"/>
    <mergeCell ref="A606:E606"/>
    <mergeCell ref="F606:J606"/>
    <mergeCell ref="K606:M606"/>
    <mergeCell ref="A607:E607"/>
    <mergeCell ref="F607:J607"/>
    <mergeCell ref="K607:M607"/>
    <mergeCell ref="A608:E608"/>
    <mergeCell ref="F608:J608"/>
    <mergeCell ref="K608:M608"/>
    <mergeCell ref="A602:E602"/>
    <mergeCell ref="F602:J602"/>
    <mergeCell ref="K602:M602"/>
    <mergeCell ref="A603:M603"/>
    <mergeCell ref="A604:E604"/>
    <mergeCell ref="F604:J604"/>
    <mergeCell ref="K604:M604"/>
    <mergeCell ref="A605:E605"/>
    <mergeCell ref="F605:J605"/>
    <mergeCell ref="K605:M605"/>
    <mergeCell ref="J596:K596"/>
    <mergeCell ref="L596:M596"/>
    <mergeCell ref="J597:K597"/>
    <mergeCell ref="L597:M597"/>
    <mergeCell ref="D598:E598"/>
    <mergeCell ref="L598:M598"/>
    <mergeCell ref="A599:M599"/>
    <mergeCell ref="A600:M600"/>
    <mergeCell ref="A601:E601"/>
    <mergeCell ref="F601:J601"/>
    <mergeCell ref="K601:M601"/>
    <mergeCell ref="A584:B584"/>
    <mergeCell ref="C584:G584"/>
    <mergeCell ref="A585:B585"/>
    <mergeCell ref="C585:G585"/>
    <mergeCell ref="A586:M586"/>
    <mergeCell ref="A587:A588"/>
    <mergeCell ref="B587:G587"/>
    <mergeCell ref="H587:M587"/>
    <mergeCell ref="A578:M578"/>
    <mergeCell ref="B579:E579"/>
    <mergeCell ref="H579:J579"/>
    <mergeCell ref="A580:M580"/>
    <mergeCell ref="A581:M581"/>
    <mergeCell ref="A582:B582"/>
    <mergeCell ref="C582:G582"/>
    <mergeCell ref="A583:B583"/>
    <mergeCell ref="C583:G583"/>
    <mergeCell ref="H582:J582"/>
    <mergeCell ref="H583:J583"/>
    <mergeCell ref="H584:J584"/>
    <mergeCell ref="H585:J585"/>
    <mergeCell ref="K582:M582"/>
    <mergeCell ref="K583:M583"/>
    <mergeCell ref="K584:M584"/>
    <mergeCell ref="K585:M585"/>
    <mergeCell ref="B574:C574"/>
    <mergeCell ref="D574:E574"/>
    <mergeCell ref="F574:G574"/>
    <mergeCell ref="J574:K574"/>
    <mergeCell ref="B575:C575"/>
    <mergeCell ref="D575:E575"/>
    <mergeCell ref="F575:G575"/>
    <mergeCell ref="B577:I577"/>
    <mergeCell ref="J577:M577"/>
    <mergeCell ref="A570:G570"/>
    <mergeCell ref="H570:M570"/>
    <mergeCell ref="B571:C571"/>
    <mergeCell ref="F571:G571"/>
    <mergeCell ref="B572:C572"/>
    <mergeCell ref="D572:E572"/>
    <mergeCell ref="F572:G572"/>
    <mergeCell ref="J572:K572"/>
    <mergeCell ref="B573:C573"/>
    <mergeCell ref="D573:E573"/>
    <mergeCell ref="F573:G573"/>
    <mergeCell ref="J573:K573"/>
    <mergeCell ref="A561:M561"/>
    <mergeCell ref="A562:E562"/>
    <mergeCell ref="F562:J562"/>
    <mergeCell ref="K562:M562"/>
    <mergeCell ref="A563:F563"/>
    <mergeCell ref="G563:M563"/>
    <mergeCell ref="B564:M564"/>
    <mergeCell ref="B565:M565"/>
    <mergeCell ref="A566:C569"/>
    <mergeCell ref="D566:I569"/>
    <mergeCell ref="J566:M569"/>
    <mergeCell ref="A558:E558"/>
    <mergeCell ref="F558:J558"/>
    <mergeCell ref="K558:M558"/>
    <mergeCell ref="A559:E559"/>
    <mergeCell ref="F559:J559"/>
    <mergeCell ref="K559:M559"/>
    <mergeCell ref="A560:E560"/>
    <mergeCell ref="F560:J560"/>
    <mergeCell ref="K560:M560"/>
    <mergeCell ref="A554:E554"/>
    <mergeCell ref="F554:J554"/>
    <mergeCell ref="K554:M554"/>
    <mergeCell ref="A555:M555"/>
    <mergeCell ref="A556:E556"/>
    <mergeCell ref="F556:J556"/>
    <mergeCell ref="K556:M556"/>
    <mergeCell ref="A557:E557"/>
    <mergeCell ref="F557:J557"/>
    <mergeCell ref="K557:M557"/>
    <mergeCell ref="J549:K549"/>
    <mergeCell ref="L549:M549"/>
    <mergeCell ref="D550:E550"/>
    <mergeCell ref="L550:M550"/>
    <mergeCell ref="A551:M551"/>
    <mergeCell ref="A552:M552"/>
    <mergeCell ref="A553:E553"/>
    <mergeCell ref="F553:J553"/>
    <mergeCell ref="K553:M553"/>
    <mergeCell ref="A537:B537"/>
    <mergeCell ref="C537:G537"/>
    <mergeCell ref="A538:M538"/>
    <mergeCell ref="A539:A540"/>
    <mergeCell ref="B539:G539"/>
    <mergeCell ref="H539:M539"/>
    <mergeCell ref="J548:K548"/>
    <mergeCell ref="L548:M548"/>
    <mergeCell ref="A532:M532"/>
    <mergeCell ref="A533:M533"/>
    <mergeCell ref="A534:B534"/>
    <mergeCell ref="C534:G534"/>
    <mergeCell ref="A535:B535"/>
    <mergeCell ref="C535:G535"/>
    <mergeCell ref="A536:B536"/>
    <mergeCell ref="C536:G536"/>
    <mergeCell ref="H534:J534"/>
    <mergeCell ref="H535:J535"/>
    <mergeCell ref="H536:J536"/>
    <mergeCell ref="H537:J537"/>
    <mergeCell ref="K534:M534"/>
    <mergeCell ref="K535:M535"/>
    <mergeCell ref="K536:M536"/>
    <mergeCell ref="K537:M537"/>
    <mergeCell ref="B529:I529"/>
    <mergeCell ref="J529:M529"/>
    <mergeCell ref="A530:M530"/>
    <mergeCell ref="B531:E531"/>
    <mergeCell ref="H531:J531"/>
    <mergeCell ref="B525:C525"/>
    <mergeCell ref="D525:E525"/>
    <mergeCell ref="F525:G525"/>
    <mergeCell ref="J525:K525"/>
    <mergeCell ref="B526:C526"/>
    <mergeCell ref="D526:E526"/>
    <mergeCell ref="F526:G526"/>
    <mergeCell ref="B481:I481"/>
    <mergeCell ref="J481:M481"/>
    <mergeCell ref="A482:M482"/>
    <mergeCell ref="B483:E483"/>
    <mergeCell ref="H483:J483"/>
    <mergeCell ref="A485:M485"/>
    <mergeCell ref="A489:B489"/>
    <mergeCell ref="C489:G489"/>
    <mergeCell ref="A490:M490"/>
    <mergeCell ref="A491:A492"/>
    <mergeCell ref="B491:G491"/>
    <mergeCell ref="H491:M491"/>
    <mergeCell ref="J501:K501"/>
    <mergeCell ref="D502:E502"/>
    <mergeCell ref="A510:E510"/>
    <mergeCell ref="F510:J510"/>
    <mergeCell ref="K510:M510"/>
    <mergeCell ref="A511:E511"/>
    <mergeCell ref="F511:J511"/>
    <mergeCell ref="K511:M511"/>
    <mergeCell ref="A512:E512"/>
    <mergeCell ref="F512:J512"/>
    <mergeCell ref="K512:M512"/>
    <mergeCell ref="A513:M513"/>
    <mergeCell ref="A508:E508"/>
    <mergeCell ref="F508:J508"/>
    <mergeCell ref="K508:M508"/>
    <mergeCell ref="J526:K526"/>
    <mergeCell ref="B527:C527"/>
    <mergeCell ref="D527:E527"/>
    <mergeCell ref="F527:G527"/>
    <mergeCell ref="B523:C523"/>
    <mergeCell ref="F523:G523"/>
    <mergeCell ref="B524:C524"/>
    <mergeCell ref="D524:E524"/>
    <mergeCell ref="F524:G524"/>
    <mergeCell ref="J524:K524"/>
    <mergeCell ref="A522:G522"/>
    <mergeCell ref="H522:M522"/>
    <mergeCell ref="B516:M516"/>
    <mergeCell ref="A514:E514"/>
    <mergeCell ref="F514:J514"/>
    <mergeCell ref="K514:M514"/>
    <mergeCell ref="A515:F515"/>
    <mergeCell ref="G515:M515"/>
    <mergeCell ref="B517:M517"/>
    <mergeCell ref="A518:C521"/>
    <mergeCell ref="D518:I521"/>
    <mergeCell ref="J518:M521"/>
    <mergeCell ref="A509:E509"/>
    <mergeCell ref="F509:J509"/>
    <mergeCell ref="K509:M509"/>
    <mergeCell ref="A507:M507"/>
    <mergeCell ref="A503:M503"/>
    <mergeCell ref="A505:E505"/>
    <mergeCell ref="F505:J505"/>
    <mergeCell ref="K505:M505"/>
    <mergeCell ref="A504:M504"/>
    <mergeCell ref="A506:E506"/>
    <mergeCell ref="F506:J506"/>
    <mergeCell ref="K506:M506"/>
    <mergeCell ref="J500:K500"/>
    <mergeCell ref="L500:M500"/>
    <mergeCell ref="L501:M501"/>
    <mergeCell ref="A486:B486"/>
    <mergeCell ref="C486:G486"/>
    <mergeCell ref="A487:B487"/>
    <mergeCell ref="C487:G487"/>
    <mergeCell ref="A488:B488"/>
    <mergeCell ref="C488:G488"/>
    <mergeCell ref="L502:M502"/>
    <mergeCell ref="H486:J486"/>
    <mergeCell ref="H487:J487"/>
    <mergeCell ref="H488:J488"/>
    <mergeCell ref="H489:J489"/>
    <mergeCell ref="K486:M486"/>
    <mergeCell ref="K487:M487"/>
    <mergeCell ref="K488:M488"/>
    <mergeCell ref="K489:M489"/>
    <mergeCell ref="A484:M484"/>
    <mergeCell ref="B479:C479"/>
    <mergeCell ref="D479:E479"/>
    <mergeCell ref="F479:G479"/>
    <mergeCell ref="B477:C477"/>
    <mergeCell ref="D477:E477"/>
    <mergeCell ref="F477:G477"/>
    <mergeCell ref="J477:K477"/>
    <mergeCell ref="B478:C478"/>
    <mergeCell ref="D478:E478"/>
    <mergeCell ref="F478:G478"/>
    <mergeCell ref="J478:K478"/>
    <mergeCell ref="A474:G474"/>
    <mergeCell ref="H474:M474"/>
    <mergeCell ref="B475:C475"/>
    <mergeCell ref="F475:G475"/>
    <mergeCell ref="B476:C476"/>
    <mergeCell ref="D476:E476"/>
    <mergeCell ref="F476:G476"/>
    <mergeCell ref="J476:K476"/>
    <mergeCell ref="A467:F467"/>
    <mergeCell ref="G467:M467"/>
    <mergeCell ref="B468:M468"/>
    <mergeCell ref="B469:M469"/>
    <mergeCell ref="A470:C473"/>
    <mergeCell ref="D470:I473"/>
    <mergeCell ref="J470:M473"/>
    <mergeCell ref="A464:E464"/>
    <mergeCell ref="F464:J464"/>
    <mergeCell ref="K464:M464"/>
    <mergeCell ref="A465:M465"/>
    <mergeCell ref="A466:E466"/>
    <mergeCell ref="F466:J466"/>
    <mergeCell ref="K466:M466"/>
    <mergeCell ref="A462:E462"/>
    <mergeCell ref="F462:J462"/>
    <mergeCell ref="K462:M462"/>
    <mergeCell ref="A463:E463"/>
    <mergeCell ref="F463:J463"/>
    <mergeCell ref="K463:M463"/>
    <mergeCell ref="A459:M459"/>
    <mergeCell ref="A460:E460"/>
    <mergeCell ref="F460:J460"/>
    <mergeCell ref="K460:M460"/>
    <mergeCell ref="A461:E461"/>
    <mergeCell ref="F461:J461"/>
    <mergeCell ref="K461:M461"/>
    <mergeCell ref="A456:M456"/>
    <mergeCell ref="A457:E457"/>
    <mergeCell ref="F457:J457"/>
    <mergeCell ref="K457:M457"/>
    <mergeCell ref="A458:E458"/>
    <mergeCell ref="F458:J458"/>
    <mergeCell ref="K458:M458"/>
    <mergeCell ref="J453:K453"/>
    <mergeCell ref="L453:M453"/>
    <mergeCell ref="D454:E454"/>
    <mergeCell ref="L454:M454"/>
    <mergeCell ref="A455:M455"/>
    <mergeCell ref="A442:M442"/>
    <mergeCell ref="A443:A444"/>
    <mergeCell ref="B443:G443"/>
    <mergeCell ref="H443:M443"/>
    <mergeCell ref="J452:K452"/>
    <mergeCell ref="L452:M452"/>
    <mergeCell ref="A440:B440"/>
    <mergeCell ref="C440:G440"/>
    <mergeCell ref="A441:B441"/>
    <mergeCell ref="C441:G441"/>
    <mergeCell ref="A438:B438"/>
    <mergeCell ref="C438:G438"/>
    <mergeCell ref="A439:B439"/>
    <mergeCell ref="C439:G439"/>
    <mergeCell ref="H438:J438"/>
    <mergeCell ref="H439:J439"/>
    <mergeCell ref="H440:J440"/>
    <mergeCell ref="H441:J441"/>
    <mergeCell ref="K438:M438"/>
    <mergeCell ref="K439:M439"/>
    <mergeCell ref="K440:M440"/>
    <mergeCell ref="K441:M441"/>
    <mergeCell ref="A434:M434"/>
    <mergeCell ref="B435:E435"/>
    <mergeCell ref="H435:J435"/>
    <mergeCell ref="A436:M436"/>
    <mergeCell ref="A437:M437"/>
    <mergeCell ref="B431:C431"/>
    <mergeCell ref="D431:E431"/>
    <mergeCell ref="F431:G431"/>
    <mergeCell ref="B433:I433"/>
    <mergeCell ref="J433:M433"/>
    <mergeCell ref="B429:C429"/>
    <mergeCell ref="D429:E429"/>
    <mergeCell ref="F429:G429"/>
    <mergeCell ref="J429:K429"/>
    <mergeCell ref="B430:C430"/>
    <mergeCell ref="D430:E430"/>
    <mergeCell ref="F430:G430"/>
    <mergeCell ref="J430:K430"/>
    <mergeCell ref="A426:G426"/>
    <mergeCell ref="H426:M426"/>
    <mergeCell ref="B427:C427"/>
    <mergeCell ref="F427:G427"/>
    <mergeCell ref="B428:C428"/>
    <mergeCell ref="D428:E428"/>
    <mergeCell ref="F428:G428"/>
    <mergeCell ref="J428:K428"/>
    <mergeCell ref="A419:F419"/>
    <mergeCell ref="G419:M419"/>
    <mergeCell ref="B420:M420"/>
    <mergeCell ref="B421:M421"/>
    <mergeCell ref="A422:C425"/>
    <mergeCell ref="D422:I425"/>
    <mergeCell ref="J422:M425"/>
    <mergeCell ref="A416:E416"/>
    <mergeCell ref="F416:J416"/>
    <mergeCell ref="K416:M416"/>
    <mergeCell ref="A417:M417"/>
    <mergeCell ref="A418:E418"/>
    <mergeCell ref="F418:J418"/>
    <mergeCell ref="K418:M418"/>
    <mergeCell ref="A414:E414"/>
    <mergeCell ref="F414:J414"/>
    <mergeCell ref="K414:M414"/>
    <mergeCell ref="A415:E415"/>
    <mergeCell ref="F415:J415"/>
    <mergeCell ref="K415:M415"/>
    <mergeCell ref="A411:M411"/>
    <mergeCell ref="A412:E412"/>
    <mergeCell ref="F412:J412"/>
    <mergeCell ref="K412:M412"/>
    <mergeCell ref="A413:E413"/>
    <mergeCell ref="F413:J413"/>
    <mergeCell ref="K413:M413"/>
    <mergeCell ref="A408:M408"/>
    <mergeCell ref="A409:E409"/>
    <mergeCell ref="F409:J409"/>
    <mergeCell ref="K409:M409"/>
    <mergeCell ref="A410:E410"/>
    <mergeCell ref="F410:J410"/>
    <mergeCell ref="K410:M410"/>
    <mergeCell ref="J405:K405"/>
    <mergeCell ref="L405:M405"/>
    <mergeCell ref="D406:E406"/>
    <mergeCell ref="L406:M406"/>
    <mergeCell ref="A407:M407"/>
    <mergeCell ref="A394:M394"/>
    <mergeCell ref="A395:A396"/>
    <mergeCell ref="B395:G395"/>
    <mergeCell ref="H395:M395"/>
    <mergeCell ref="J404:K404"/>
    <mergeCell ref="L404:M404"/>
    <mergeCell ref="A392:B392"/>
    <mergeCell ref="C392:G392"/>
    <mergeCell ref="A393:B393"/>
    <mergeCell ref="C393:G393"/>
    <mergeCell ref="H392:J392"/>
    <mergeCell ref="H393:J393"/>
    <mergeCell ref="K392:M392"/>
    <mergeCell ref="K393:M393"/>
    <mergeCell ref="A390:B390"/>
    <mergeCell ref="C390:G390"/>
    <mergeCell ref="A391:B391"/>
    <mergeCell ref="C391:G391"/>
    <mergeCell ref="A386:M386"/>
    <mergeCell ref="B387:E387"/>
    <mergeCell ref="H387:J387"/>
    <mergeCell ref="A388:M388"/>
    <mergeCell ref="A389:M389"/>
    <mergeCell ref="B383:C383"/>
    <mergeCell ref="D383:E383"/>
    <mergeCell ref="F383:G383"/>
    <mergeCell ref="B385:I385"/>
    <mergeCell ref="J385:M385"/>
    <mergeCell ref="B381:C381"/>
    <mergeCell ref="D381:E381"/>
    <mergeCell ref="F381:G381"/>
    <mergeCell ref="J381:K381"/>
    <mergeCell ref="B382:C382"/>
    <mergeCell ref="D382:E382"/>
    <mergeCell ref="F382:G382"/>
    <mergeCell ref="J382:K382"/>
    <mergeCell ref="H390:J390"/>
    <mergeCell ref="H391:J391"/>
    <mergeCell ref="K390:M390"/>
    <mergeCell ref="K391:M391"/>
    <mergeCell ref="A378:G378"/>
    <mergeCell ref="H378:M378"/>
    <mergeCell ref="B379:C379"/>
    <mergeCell ref="F379:G379"/>
    <mergeCell ref="B380:C380"/>
    <mergeCell ref="D380:E380"/>
    <mergeCell ref="F380:G380"/>
    <mergeCell ref="J380:K380"/>
    <mergeCell ref="A371:F371"/>
    <mergeCell ref="G371:M371"/>
    <mergeCell ref="B372:M372"/>
    <mergeCell ref="B373:M373"/>
    <mergeCell ref="A374:C377"/>
    <mergeCell ref="D374:I377"/>
    <mergeCell ref="J374:M377"/>
    <mergeCell ref="A368:E368"/>
    <mergeCell ref="F368:J368"/>
    <mergeCell ref="K368:M368"/>
    <mergeCell ref="A369:M369"/>
    <mergeCell ref="A370:E370"/>
    <mergeCell ref="F370:J370"/>
    <mergeCell ref="K370:M370"/>
    <mergeCell ref="A366:E366"/>
    <mergeCell ref="F366:J366"/>
    <mergeCell ref="K366:M366"/>
    <mergeCell ref="A367:E367"/>
    <mergeCell ref="F367:J367"/>
    <mergeCell ref="K367:M367"/>
    <mergeCell ref="A363:M363"/>
    <mergeCell ref="A364:E364"/>
    <mergeCell ref="F364:J364"/>
    <mergeCell ref="K364:M364"/>
    <mergeCell ref="A365:E365"/>
    <mergeCell ref="F365:J365"/>
    <mergeCell ref="K365:M365"/>
    <mergeCell ref="A360:M360"/>
    <mergeCell ref="A361:E361"/>
    <mergeCell ref="F361:J361"/>
    <mergeCell ref="K361:M361"/>
    <mergeCell ref="A362:E362"/>
    <mergeCell ref="F362:J362"/>
    <mergeCell ref="K362:M362"/>
    <mergeCell ref="J357:K357"/>
    <mergeCell ref="L357:M357"/>
    <mergeCell ref="D358:E358"/>
    <mergeCell ref="L358:M358"/>
    <mergeCell ref="A359:M359"/>
    <mergeCell ref="A346:M346"/>
    <mergeCell ref="A347:A348"/>
    <mergeCell ref="B347:G347"/>
    <mergeCell ref="H347:M347"/>
    <mergeCell ref="J356:K356"/>
    <mergeCell ref="L356:M356"/>
    <mergeCell ref="A344:B344"/>
    <mergeCell ref="C344:G344"/>
    <mergeCell ref="A345:B345"/>
    <mergeCell ref="C345:G345"/>
    <mergeCell ref="H344:J344"/>
    <mergeCell ref="H345:J345"/>
    <mergeCell ref="K344:M344"/>
    <mergeCell ref="K345:M345"/>
    <mergeCell ref="A342:B342"/>
    <mergeCell ref="C342:G342"/>
    <mergeCell ref="A343:B343"/>
    <mergeCell ref="C343:G343"/>
    <mergeCell ref="A338:M338"/>
    <mergeCell ref="B339:E339"/>
    <mergeCell ref="H339:J339"/>
    <mergeCell ref="A340:M340"/>
    <mergeCell ref="A341:M341"/>
    <mergeCell ref="B335:C335"/>
    <mergeCell ref="D335:E335"/>
    <mergeCell ref="F335:G335"/>
    <mergeCell ref="B337:I337"/>
    <mergeCell ref="J337:M337"/>
    <mergeCell ref="B333:C333"/>
    <mergeCell ref="D333:E333"/>
    <mergeCell ref="F333:G333"/>
    <mergeCell ref="J333:K333"/>
    <mergeCell ref="B334:C334"/>
    <mergeCell ref="D334:E334"/>
    <mergeCell ref="F334:G334"/>
    <mergeCell ref="J334:K334"/>
    <mergeCell ref="H342:J342"/>
    <mergeCell ref="H343:J343"/>
    <mergeCell ref="K342:M342"/>
    <mergeCell ref="K343:M343"/>
    <mergeCell ref="A330:G330"/>
    <mergeCell ref="H330:M330"/>
    <mergeCell ref="B331:C331"/>
    <mergeCell ref="F331:G331"/>
    <mergeCell ref="B332:C332"/>
    <mergeCell ref="D332:E332"/>
    <mergeCell ref="F332:G332"/>
    <mergeCell ref="J332:K332"/>
    <mergeCell ref="A323:F323"/>
    <mergeCell ref="G323:M323"/>
    <mergeCell ref="B324:M324"/>
    <mergeCell ref="B325:M325"/>
    <mergeCell ref="A326:C329"/>
    <mergeCell ref="D326:I329"/>
    <mergeCell ref="J326:M329"/>
    <mergeCell ref="A320:E320"/>
    <mergeCell ref="F320:J320"/>
    <mergeCell ref="K320:M320"/>
    <mergeCell ref="A321:M321"/>
    <mergeCell ref="A322:E322"/>
    <mergeCell ref="F322:J322"/>
    <mergeCell ref="K322:M322"/>
    <mergeCell ref="A318:E318"/>
    <mergeCell ref="F318:J318"/>
    <mergeCell ref="K318:M318"/>
    <mergeCell ref="A319:E319"/>
    <mergeCell ref="F319:J319"/>
    <mergeCell ref="K319:M319"/>
    <mergeCell ref="A315:M315"/>
    <mergeCell ref="A316:E316"/>
    <mergeCell ref="F316:J316"/>
    <mergeCell ref="K316:M316"/>
    <mergeCell ref="A317:E317"/>
    <mergeCell ref="F317:J317"/>
    <mergeCell ref="K317:M317"/>
    <mergeCell ref="A312:M312"/>
    <mergeCell ref="A313:E313"/>
    <mergeCell ref="F313:J313"/>
    <mergeCell ref="K313:M313"/>
    <mergeCell ref="A314:E314"/>
    <mergeCell ref="F314:J314"/>
    <mergeCell ref="K314:M314"/>
    <mergeCell ref="J309:K309"/>
    <mergeCell ref="L309:M309"/>
    <mergeCell ref="D310:E310"/>
    <mergeCell ref="L310:M310"/>
    <mergeCell ref="A311:M311"/>
    <mergeCell ref="A298:M298"/>
    <mergeCell ref="A299:A300"/>
    <mergeCell ref="B299:G299"/>
    <mergeCell ref="H299:M299"/>
    <mergeCell ref="J308:K308"/>
    <mergeCell ref="L308:M308"/>
    <mergeCell ref="A296:B296"/>
    <mergeCell ref="C296:G296"/>
    <mergeCell ref="A297:B297"/>
    <mergeCell ref="C297:G297"/>
    <mergeCell ref="H296:J296"/>
    <mergeCell ref="H297:J297"/>
    <mergeCell ref="K296:M296"/>
    <mergeCell ref="K297:M297"/>
    <mergeCell ref="A294:B294"/>
    <mergeCell ref="C294:G294"/>
    <mergeCell ref="A295:B295"/>
    <mergeCell ref="C295:G295"/>
    <mergeCell ref="A290:M290"/>
    <mergeCell ref="B291:E291"/>
    <mergeCell ref="H291:J291"/>
    <mergeCell ref="A292:M292"/>
    <mergeCell ref="A293:M293"/>
    <mergeCell ref="B287:C287"/>
    <mergeCell ref="D287:E287"/>
    <mergeCell ref="F287:G287"/>
    <mergeCell ref="B289:I289"/>
    <mergeCell ref="J289:M289"/>
    <mergeCell ref="B285:C285"/>
    <mergeCell ref="D285:E285"/>
    <mergeCell ref="F285:G285"/>
    <mergeCell ref="J285:K285"/>
    <mergeCell ref="B286:C286"/>
    <mergeCell ref="D286:E286"/>
    <mergeCell ref="F286:G286"/>
    <mergeCell ref="J286:K286"/>
    <mergeCell ref="H294:J294"/>
    <mergeCell ref="H295:J295"/>
    <mergeCell ref="K294:M294"/>
    <mergeCell ref="K295:M295"/>
    <mergeCell ref="A282:G282"/>
    <mergeCell ref="H282:M282"/>
    <mergeCell ref="B283:C283"/>
    <mergeCell ref="F283:G283"/>
    <mergeCell ref="B284:C284"/>
    <mergeCell ref="D284:E284"/>
    <mergeCell ref="F284:G284"/>
    <mergeCell ref="J284:K284"/>
    <mergeCell ref="A275:F275"/>
    <mergeCell ref="G275:M275"/>
    <mergeCell ref="B276:M276"/>
    <mergeCell ref="B277:M277"/>
    <mergeCell ref="A278:C281"/>
    <mergeCell ref="D278:I281"/>
    <mergeCell ref="J278:M281"/>
    <mergeCell ref="A272:E272"/>
    <mergeCell ref="F272:J272"/>
    <mergeCell ref="K272:M272"/>
    <mergeCell ref="A273:M273"/>
    <mergeCell ref="A274:E274"/>
    <mergeCell ref="F274:J274"/>
    <mergeCell ref="K274:M274"/>
    <mergeCell ref="A270:E270"/>
    <mergeCell ref="F270:J270"/>
    <mergeCell ref="K270:M270"/>
    <mergeCell ref="A271:E271"/>
    <mergeCell ref="F271:J271"/>
    <mergeCell ref="K271:M271"/>
    <mergeCell ref="A267:M267"/>
    <mergeCell ref="A268:E268"/>
    <mergeCell ref="F268:J268"/>
    <mergeCell ref="K268:M268"/>
    <mergeCell ref="A269:E269"/>
    <mergeCell ref="F269:J269"/>
    <mergeCell ref="K269:M269"/>
    <mergeCell ref="A264:M264"/>
    <mergeCell ref="A265:E265"/>
    <mergeCell ref="F265:J265"/>
    <mergeCell ref="K265:M265"/>
    <mergeCell ref="A266:E266"/>
    <mergeCell ref="F266:J266"/>
    <mergeCell ref="K266:M266"/>
    <mergeCell ref="J261:K261"/>
    <mergeCell ref="L261:M261"/>
    <mergeCell ref="D262:E262"/>
    <mergeCell ref="L262:M262"/>
    <mergeCell ref="A263:M263"/>
    <mergeCell ref="A250:M250"/>
    <mergeCell ref="A251:A252"/>
    <mergeCell ref="B251:G251"/>
    <mergeCell ref="H251:M251"/>
    <mergeCell ref="J260:K260"/>
    <mergeCell ref="L260:M260"/>
    <mergeCell ref="A248:B248"/>
    <mergeCell ref="C248:G248"/>
    <mergeCell ref="A249:B249"/>
    <mergeCell ref="C249:G249"/>
    <mergeCell ref="H248:J248"/>
    <mergeCell ref="H249:J249"/>
    <mergeCell ref="K248:M248"/>
    <mergeCell ref="K249:M249"/>
    <mergeCell ref="A246:B246"/>
    <mergeCell ref="C246:G246"/>
    <mergeCell ref="A247:B247"/>
    <mergeCell ref="C247:G247"/>
    <mergeCell ref="A242:M242"/>
    <mergeCell ref="B243:E243"/>
    <mergeCell ref="H243:J243"/>
    <mergeCell ref="A244:M244"/>
    <mergeCell ref="A245:M245"/>
    <mergeCell ref="B239:C239"/>
    <mergeCell ref="D239:E239"/>
    <mergeCell ref="F239:G239"/>
    <mergeCell ref="B241:I241"/>
    <mergeCell ref="J241:M241"/>
    <mergeCell ref="B237:C237"/>
    <mergeCell ref="D237:E237"/>
    <mergeCell ref="F237:G237"/>
    <mergeCell ref="J237:K237"/>
    <mergeCell ref="B238:C238"/>
    <mergeCell ref="D238:E238"/>
    <mergeCell ref="F238:G238"/>
    <mergeCell ref="J238:K238"/>
    <mergeCell ref="H246:J246"/>
    <mergeCell ref="H247:J247"/>
    <mergeCell ref="K246:M246"/>
    <mergeCell ref="K247:M247"/>
    <mergeCell ref="A234:G234"/>
    <mergeCell ref="H234:M234"/>
    <mergeCell ref="B235:C235"/>
    <mergeCell ref="F235:G235"/>
    <mergeCell ref="B236:C236"/>
    <mergeCell ref="D236:E236"/>
    <mergeCell ref="F236:G236"/>
    <mergeCell ref="J236:K236"/>
    <mergeCell ref="A227:F227"/>
    <mergeCell ref="G227:M227"/>
    <mergeCell ref="B228:M228"/>
    <mergeCell ref="B229:M229"/>
    <mergeCell ref="A230:C233"/>
    <mergeCell ref="D230:I233"/>
    <mergeCell ref="J230:M233"/>
    <mergeCell ref="A224:E224"/>
    <mergeCell ref="F224:J224"/>
    <mergeCell ref="K224:M224"/>
    <mergeCell ref="A225:M225"/>
    <mergeCell ref="A226:E226"/>
    <mergeCell ref="F226:J226"/>
    <mergeCell ref="K226:M226"/>
    <mergeCell ref="A222:E222"/>
    <mergeCell ref="F222:J222"/>
    <mergeCell ref="K222:M222"/>
    <mergeCell ref="A223:E223"/>
    <mergeCell ref="F223:J223"/>
    <mergeCell ref="K223:M223"/>
    <mergeCell ref="A219:M219"/>
    <mergeCell ref="A220:E220"/>
    <mergeCell ref="F220:J220"/>
    <mergeCell ref="K220:M220"/>
    <mergeCell ref="A221:E221"/>
    <mergeCell ref="F221:J221"/>
    <mergeCell ref="K221:M221"/>
    <mergeCell ref="A216:M216"/>
    <mergeCell ref="A217:E217"/>
    <mergeCell ref="F217:J217"/>
    <mergeCell ref="K217:M217"/>
    <mergeCell ref="A218:E218"/>
    <mergeCell ref="F218:J218"/>
    <mergeCell ref="K218:M218"/>
    <mergeCell ref="J213:K213"/>
    <mergeCell ref="L213:M213"/>
    <mergeCell ref="D214:E214"/>
    <mergeCell ref="L214:M214"/>
    <mergeCell ref="A215:M215"/>
    <mergeCell ref="A202:M202"/>
    <mergeCell ref="A203:A204"/>
    <mergeCell ref="B203:G203"/>
    <mergeCell ref="H203:M203"/>
    <mergeCell ref="J212:K212"/>
    <mergeCell ref="L212:M212"/>
    <mergeCell ref="A200:B200"/>
    <mergeCell ref="C200:G200"/>
    <mergeCell ref="A201:B201"/>
    <mergeCell ref="C201:G201"/>
    <mergeCell ref="H200:J200"/>
    <mergeCell ref="H201:J201"/>
    <mergeCell ref="K200:M200"/>
    <mergeCell ref="K201:M201"/>
    <mergeCell ref="A198:B198"/>
    <mergeCell ref="C198:G198"/>
    <mergeCell ref="A199:B199"/>
    <mergeCell ref="C199:G199"/>
    <mergeCell ref="A194:M194"/>
    <mergeCell ref="B195:E195"/>
    <mergeCell ref="H195:J195"/>
    <mergeCell ref="A196:M196"/>
    <mergeCell ref="A197:M197"/>
    <mergeCell ref="B191:C191"/>
    <mergeCell ref="D191:E191"/>
    <mergeCell ref="F191:G191"/>
    <mergeCell ref="B193:I193"/>
    <mergeCell ref="J193:M193"/>
    <mergeCell ref="B189:C189"/>
    <mergeCell ref="D189:E189"/>
    <mergeCell ref="F189:G189"/>
    <mergeCell ref="J189:K189"/>
    <mergeCell ref="B190:C190"/>
    <mergeCell ref="D190:E190"/>
    <mergeCell ref="F190:G190"/>
    <mergeCell ref="J190:K190"/>
    <mergeCell ref="H198:J198"/>
    <mergeCell ref="H199:J199"/>
    <mergeCell ref="K198:M198"/>
    <mergeCell ref="K199:M199"/>
    <mergeCell ref="A186:G186"/>
    <mergeCell ref="H186:M186"/>
    <mergeCell ref="B187:C187"/>
    <mergeCell ref="F187:G187"/>
    <mergeCell ref="B188:C188"/>
    <mergeCell ref="D188:E188"/>
    <mergeCell ref="F188:G188"/>
    <mergeCell ref="J188:K188"/>
    <mergeCell ref="A179:F179"/>
    <mergeCell ref="G179:M179"/>
    <mergeCell ref="B180:M180"/>
    <mergeCell ref="B181:M181"/>
    <mergeCell ref="A182:C185"/>
    <mergeCell ref="D182:I185"/>
    <mergeCell ref="J182:M185"/>
    <mergeCell ref="A176:E176"/>
    <mergeCell ref="F176:J176"/>
    <mergeCell ref="K176:M176"/>
    <mergeCell ref="A177:M177"/>
    <mergeCell ref="A178:E178"/>
    <mergeCell ref="F178:J178"/>
    <mergeCell ref="K178:M178"/>
    <mergeCell ref="A174:E174"/>
    <mergeCell ref="F174:J174"/>
    <mergeCell ref="K174:M174"/>
    <mergeCell ref="A175:E175"/>
    <mergeCell ref="F175:J175"/>
    <mergeCell ref="K175:M175"/>
    <mergeCell ref="A171:M171"/>
    <mergeCell ref="A172:E172"/>
    <mergeCell ref="F172:J172"/>
    <mergeCell ref="K172:M172"/>
    <mergeCell ref="A173:E173"/>
    <mergeCell ref="F173:J173"/>
    <mergeCell ref="K173:M173"/>
    <mergeCell ref="A168:M168"/>
    <mergeCell ref="A169:E169"/>
    <mergeCell ref="F169:J169"/>
    <mergeCell ref="K169:M169"/>
    <mergeCell ref="A170:E170"/>
    <mergeCell ref="F170:J170"/>
    <mergeCell ref="K170:M170"/>
    <mergeCell ref="J165:K165"/>
    <mergeCell ref="L165:M165"/>
    <mergeCell ref="D166:E166"/>
    <mergeCell ref="L166:M166"/>
    <mergeCell ref="A167:M167"/>
    <mergeCell ref="A154:M154"/>
    <mergeCell ref="A155:A156"/>
    <mergeCell ref="B155:G155"/>
    <mergeCell ref="H155:M155"/>
    <mergeCell ref="J164:K164"/>
    <mergeCell ref="L164:M164"/>
    <mergeCell ref="A152:B152"/>
    <mergeCell ref="C152:G152"/>
    <mergeCell ref="A153:B153"/>
    <mergeCell ref="C153:G153"/>
    <mergeCell ref="H152:J152"/>
    <mergeCell ref="H153:J153"/>
    <mergeCell ref="K152:M152"/>
    <mergeCell ref="K153:M153"/>
    <mergeCell ref="A150:B150"/>
    <mergeCell ref="C150:G150"/>
    <mergeCell ref="A151:B151"/>
    <mergeCell ref="C151:G151"/>
    <mergeCell ref="A146:M146"/>
    <mergeCell ref="B147:E147"/>
    <mergeCell ref="H147:J147"/>
    <mergeCell ref="A148:M148"/>
    <mergeCell ref="A149:M149"/>
    <mergeCell ref="B143:C143"/>
    <mergeCell ref="D143:E143"/>
    <mergeCell ref="F143:G143"/>
    <mergeCell ref="B145:I145"/>
    <mergeCell ref="J145:M145"/>
    <mergeCell ref="B141:C141"/>
    <mergeCell ref="D141:E141"/>
    <mergeCell ref="F141:G141"/>
    <mergeCell ref="J141:K141"/>
    <mergeCell ref="B142:C142"/>
    <mergeCell ref="D142:E142"/>
    <mergeCell ref="F142:G142"/>
    <mergeCell ref="J142:K142"/>
    <mergeCell ref="H150:J150"/>
    <mergeCell ref="H151:J151"/>
    <mergeCell ref="K150:M150"/>
    <mergeCell ref="K151:M151"/>
    <mergeCell ref="A138:G138"/>
    <mergeCell ref="H138:M138"/>
    <mergeCell ref="B139:C139"/>
    <mergeCell ref="F139:G139"/>
    <mergeCell ref="B140:C140"/>
    <mergeCell ref="D140:E140"/>
    <mergeCell ref="F140:G140"/>
    <mergeCell ref="J140:K140"/>
    <mergeCell ref="A131:F131"/>
    <mergeCell ref="G131:M131"/>
    <mergeCell ref="B132:M132"/>
    <mergeCell ref="B133:M133"/>
    <mergeCell ref="A134:C137"/>
    <mergeCell ref="D134:I137"/>
    <mergeCell ref="J134:M137"/>
    <mergeCell ref="A128:E128"/>
    <mergeCell ref="F128:J128"/>
    <mergeCell ref="K128:M128"/>
    <mergeCell ref="A129:M129"/>
    <mergeCell ref="A130:E130"/>
    <mergeCell ref="F130:J130"/>
    <mergeCell ref="K130:M130"/>
    <mergeCell ref="A127:E127"/>
    <mergeCell ref="F127:J127"/>
    <mergeCell ref="K127:M127"/>
    <mergeCell ref="A123:M123"/>
    <mergeCell ref="A124:E124"/>
    <mergeCell ref="F124:J124"/>
    <mergeCell ref="K124:M124"/>
    <mergeCell ref="A125:E125"/>
    <mergeCell ref="F125:J125"/>
    <mergeCell ref="K125:M125"/>
    <mergeCell ref="A120:M120"/>
    <mergeCell ref="A121:E121"/>
    <mergeCell ref="F121:J121"/>
    <mergeCell ref="K121:M121"/>
    <mergeCell ref="A122:E122"/>
    <mergeCell ref="F122:J122"/>
    <mergeCell ref="K122:M122"/>
    <mergeCell ref="J117:K117"/>
    <mergeCell ref="L117:M117"/>
    <mergeCell ref="D118:E118"/>
    <mergeCell ref="L118:M118"/>
    <mergeCell ref="A119:M119"/>
    <mergeCell ref="A106:M106"/>
    <mergeCell ref="A107:A108"/>
    <mergeCell ref="B107:G107"/>
    <mergeCell ref="H107:M107"/>
    <mergeCell ref="J116:K116"/>
    <mergeCell ref="L116:M116"/>
    <mergeCell ref="A104:B104"/>
    <mergeCell ref="C104:G104"/>
    <mergeCell ref="A105:B105"/>
    <mergeCell ref="C105:G105"/>
    <mergeCell ref="A126:E126"/>
    <mergeCell ref="F126:J126"/>
    <mergeCell ref="K126:M126"/>
    <mergeCell ref="H104:J104"/>
    <mergeCell ref="H105:J105"/>
    <mergeCell ref="K104:M104"/>
    <mergeCell ref="K105:M105"/>
    <mergeCell ref="A102:B102"/>
    <mergeCell ref="C102:G102"/>
    <mergeCell ref="A103:B103"/>
    <mergeCell ref="C103:G103"/>
    <mergeCell ref="A98:M98"/>
    <mergeCell ref="B99:E99"/>
    <mergeCell ref="H99:J99"/>
    <mergeCell ref="A100:M100"/>
    <mergeCell ref="A101:M101"/>
    <mergeCell ref="B95:C95"/>
    <mergeCell ref="D95:E95"/>
    <mergeCell ref="F95:G95"/>
    <mergeCell ref="B97:I97"/>
    <mergeCell ref="J97:M97"/>
    <mergeCell ref="B93:C93"/>
    <mergeCell ref="D93:E93"/>
    <mergeCell ref="F93:G93"/>
    <mergeCell ref="J93:K93"/>
    <mergeCell ref="B94:C94"/>
    <mergeCell ref="D94:E94"/>
    <mergeCell ref="F94:G94"/>
    <mergeCell ref="J94:K94"/>
    <mergeCell ref="H102:J102"/>
    <mergeCell ref="H103:J103"/>
    <mergeCell ref="K102:M102"/>
    <mergeCell ref="K103:M103"/>
    <mergeCell ref="A90:G90"/>
    <mergeCell ref="H90:M90"/>
    <mergeCell ref="B91:C91"/>
    <mergeCell ref="F91:G91"/>
    <mergeCell ref="B92:C92"/>
    <mergeCell ref="D92:E92"/>
    <mergeCell ref="F92:G92"/>
    <mergeCell ref="J92:K92"/>
    <mergeCell ref="A83:F83"/>
    <mergeCell ref="G83:M83"/>
    <mergeCell ref="B84:M84"/>
    <mergeCell ref="B85:M85"/>
    <mergeCell ref="A86:C89"/>
    <mergeCell ref="D86:I89"/>
    <mergeCell ref="J86:M89"/>
    <mergeCell ref="A80:E80"/>
    <mergeCell ref="F80:J80"/>
    <mergeCell ref="K80:M80"/>
    <mergeCell ref="A81:M81"/>
    <mergeCell ref="A82:E82"/>
    <mergeCell ref="F82:J82"/>
    <mergeCell ref="K82:M82"/>
    <mergeCell ref="A78:E78"/>
    <mergeCell ref="F78:J78"/>
    <mergeCell ref="K78:M78"/>
    <mergeCell ref="A79:E79"/>
    <mergeCell ref="F79:J79"/>
    <mergeCell ref="K79:M79"/>
    <mergeCell ref="A75:M75"/>
    <mergeCell ref="A76:E76"/>
    <mergeCell ref="F76:J76"/>
    <mergeCell ref="K76:M76"/>
    <mergeCell ref="A77:E77"/>
    <mergeCell ref="F77:J77"/>
    <mergeCell ref="K77:M77"/>
    <mergeCell ref="A72:M72"/>
    <mergeCell ref="A73:E73"/>
    <mergeCell ref="F73:J73"/>
    <mergeCell ref="K73:M73"/>
    <mergeCell ref="A74:E74"/>
    <mergeCell ref="F74:J74"/>
    <mergeCell ref="K74:M74"/>
    <mergeCell ref="J69:K69"/>
    <mergeCell ref="L69:M69"/>
    <mergeCell ref="D70:E70"/>
    <mergeCell ref="L70:M70"/>
    <mergeCell ref="A71:M71"/>
    <mergeCell ref="A59:A60"/>
    <mergeCell ref="B59:G59"/>
    <mergeCell ref="H59:M59"/>
    <mergeCell ref="J68:K68"/>
    <mergeCell ref="L68:M68"/>
    <mergeCell ref="A57:B57"/>
    <mergeCell ref="C57:G57"/>
    <mergeCell ref="A58:M58"/>
    <mergeCell ref="A55:B55"/>
    <mergeCell ref="C55:G55"/>
    <mergeCell ref="A56:B56"/>
    <mergeCell ref="C56:G56"/>
    <mergeCell ref="A52:M52"/>
    <mergeCell ref="A53:M53"/>
    <mergeCell ref="A54:B54"/>
    <mergeCell ref="C54:G54"/>
    <mergeCell ref="B49:I49"/>
    <mergeCell ref="J49:M49"/>
    <mergeCell ref="A50:M50"/>
    <mergeCell ref="B51:E51"/>
    <mergeCell ref="H51:J51"/>
    <mergeCell ref="B47:C47"/>
    <mergeCell ref="D47:E47"/>
    <mergeCell ref="F47:G47"/>
    <mergeCell ref="B45:C45"/>
    <mergeCell ref="D45:E45"/>
    <mergeCell ref="F45:G45"/>
    <mergeCell ref="J45:K45"/>
    <mergeCell ref="B46:C46"/>
    <mergeCell ref="D46:E46"/>
    <mergeCell ref="F46:G46"/>
    <mergeCell ref="J46:K46"/>
    <mergeCell ref="B44:C44"/>
    <mergeCell ref="D44:E44"/>
    <mergeCell ref="F44:G44"/>
    <mergeCell ref="J44:K44"/>
    <mergeCell ref="A35:F35"/>
    <mergeCell ref="G35:M35"/>
    <mergeCell ref="B36:M36"/>
    <mergeCell ref="B37:M37"/>
    <mergeCell ref="A38:C41"/>
    <mergeCell ref="D38:I41"/>
    <mergeCell ref="J38:M41"/>
    <mergeCell ref="A32:E32"/>
    <mergeCell ref="F32:J32"/>
    <mergeCell ref="K32:M32"/>
    <mergeCell ref="A33:M33"/>
    <mergeCell ref="A34:E34"/>
    <mergeCell ref="F34:J34"/>
    <mergeCell ref="K34:M34"/>
    <mergeCell ref="A26:E26"/>
    <mergeCell ref="F26:J26"/>
    <mergeCell ref="K26:M26"/>
    <mergeCell ref="A27:M27"/>
    <mergeCell ref="A24:M24"/>
    <mergeCell ref="A25:E25"/>
    <mergeCell ref="F25:J25"/>
    <mergeCell ref="A5:M5"/>
    <mergeCell ref="A6:B6"/>
    <mergeCell ref="C6:G6"/>
    <mergeCell ref="A9:B9"/>
    <mergeCell ref="C9:G9"/>
    <mergeCell ref="A42:G42"/>
    <mergeCell ref="H42:M42"/>
    <mergeCell ref="B43:C43"/>
    <mergeCell ref="F43:G43"/>
    <mergeCell ref="A7:B7"/>
    <mergeCell ref="C7:G7"/>
    <mergeCell ref="A8:B8"/>
    <mergeCell ref="C8:G8"/>
    <mergeCell ref="J20:K20"/>
    <mergeCell ref="L20:M20"/>
    <mergeCell ref="J21:K21"/>
    <mergeCell ref="L21:M21"/>
    <mergeCell ref="D22:E22"/>
    <mergeCell ref="L22:M22"/>
    <mergeCell ref="A10:M10"/>
    <mergeCell ref="A11:A12"/>
    <mergeCell ref="B11:G11"/>
    <mergeCell ref="H11:M11"/>
    <mergeCell ref="J1:M1"/>
    <mergeCell ref="A2:M2"/>
    <mergeCell ref="B3:E3"/>
    <mergeCell ref="H3:J3"/>
    <mergeCell ref="A4:M4"/>
    <mergeCell ref="B1:I1"/>
    <mergeCell ref="H6:J6"/>
    <mergeCell ref="H7:J7"/>
    <mergeCell ref="H8:J8"/>
    <mergeCell ref="H9:J9"/>
    <mergeCell ref="H54:J54"/>
    <mergeCell ref="H55:J55"/>
    <mergeCell ref="H56:J56"/>
    <mergeCell ref="H57:J57"/>
    <mergeCell ref="K54:M54"/>
    <mergeCell ref="K55:M55"/>
    <mergeCell ref="K56:M56"/>
    <mergeCell ref="K57:M57"/>
    <mergeCell ref="A23:M23"/>
    <mergeCell ref="A30:E30"/>
    <mergeCell ref="F30:J30"/>
    <mergeCell ref="K30:M30"/>
    <mergeCell ref="A31:E31"/>
    <mergeCell ref="F31:J31"/>
    <mergeCell ref="K31:M31"/>
    <mergeCell ref="A28:E28"/>
    <mergeCell ref="F28:J28"/>
    <mergeCell ref="K28:M28"/>
    <mergeCell ref="A29:E29"/>
    <mergeCell ref="F29:J29"/>
    <mergeCell ref="K29:M29"/>
    <mergeCell ref="K25:M25"/>
  </mergeCells>
  <hyperlinks>
    <hyperlink ref="K3" r:id="rId1"/>
    <hyperlink ref="K51" r:id="rId2"/>
    <hyperlink ref="K99" r:id="rId3"/>
    <hyperlink ref="K147" r:id="rId4"/>
    <hyperlink ref="K195" r:id="rId5"/>
    <hyperlink ref="K243" r:id="rId6"/>
    <hyperlink ref="K291" r:id="rId7"/>
    <hyperlink ref="K339" r:id="rId8"/>
    <hyperlink ref="K387" r:id="rId9"/>
    <hyperlink ref="K435" r:id="rId10"/>
    <hyperlink ref="K483" r:id="rId11"/>
    <hyperlink ref="K531" r:id="rId12"/>
    <hyperlink ref="K579" r:id="rId13"/>
    <hyperlink ref="K627" r:id="rId14"/>
    <hyperlink ref="K675" r:id="rId15"/>
    <hyperlink ref="K724" r:id="rId16"/>
    <hyperlink ref="K772" r:id="rId17"/>
    <hyperlink ref="K820" r:id="rId18"/>
    <hyperlink ref="K868" r:id="rId19"/>
    <hyperlink ref="K916" r:id="rId20"/>
    <hyperlink ref="K964" r:id="rId21"/>
    <hyperlink ref="K1012" r:id="rId22"/>
    <hyperlink ref="K1060" r:id="rId23"/>
    <hyperlink ref="K1108" r:id="rId24"/>
    <hyperlink ref="K1156" r:id="rId25"/>
    <hyperlink ref="K1204" r:id="rId26"/>
  </hyperlinks>
  <pageMargins left="0.45" right="0.26" top="0.56000000000000005" bottom="0.17" header="0.3" footer="0.05"/>
  <pageSetup paperSize="9" scale="86" orientation="portrait" horizontalDpi="4294967293" r:id="rId27"/>
  <rowBreaks count="25" manualBreakCount="25">
    <brk id="47" max="16383" man="1"/>
    <brk id="95" max="16383" man="1"/>
    <brk id="143" max="16383" man="1"/>
    <brk id="191" max="16383" man="1"/>
    <brk id="240" max="16383" man="1"/>
    <brk id="287" max="16383" man="1"/>
    <brk id="335" max="16383" man="1"/>
    <brk id="383" max="16383" man="1"/>
    <brk id="431" max="16383" man="1"/>
    <brk id="479" max="16383" man="1"/>
    <brk id="527" max="16383" man="1"/>
    <brk id="575" max="16383" man="1"/>
    <brk id="623" max="16383" man="1"/>
    <brk id="671" max="16383" man="1"/>
    <brk id="719" max="16383" man="1"/>
    <brk id="768" max="16383" man="1"/>
    <brk id="816" max="16383" man="1"/>
    <brk id="864" max="16383" man="1"/>
    <brk id="912" max="16383" man="1"/>
    <brk id="960" max="16383" man="1"/>
    <brk id="1009" max="16383" man="1"/>
    <brk id="1057" max="16383" man="1"/>
    <brk id="1104" max="16383" man="1"/>
    <brk id="1152" max="16383" man="1"/>
    <brk id="1200" max="16383" man="1"/>
  </rowBreaks>
  <colBreaks count="1" manualBreakCount="1">
    <brk id="13" max="1048575" man="1"/>
  </colBreaks>
  <drawing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PROFILE</vt:lpstr>
      <vt:lpstr>RS PA I</vt:lpstr>
      <vt:lpstr>RC PA I</vt:lpstr>
      <vt:lpstr>RS HY</vt:lpstr>
      <vt:lpstr>RC HY</vt:lpstr>
      <vt:lpstr>half yearly 40</vt:lpstr>
      <vt:lpstr>RS PA II</vt:lpstr>
      <vt:lpstr>RC PA II</vt:lpstr>
      <vt:lpstr>final 40</vt:lpstr>
      <vt:lpstr>ATTENDANCE</vt:lpstr>
      <vt:lpstr>RS FINAL</vt:lpstr>
      <vt:lpstr>RC 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pooja mahajan</cp:lastModifiedBy>
  <cp:lastPrinted>2024-03-27T09:43:37Z</cp:lastPrinted>
  <dcterms:created xsi:type="dcterms:W3CDTF">2022-01-28T06:41:00Z</dcterms:created>
  <dcterms:modified xsi:type="dcterms:W3CDTF">2024-03-27T09:43:44Z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A3452CE127C14D09979EEFC2E63B49D9_12</vt:lpwstr>
  </property>
  <property fmtid="{D5CDD505-2E9C-101B-9397-08002B2CF9AE}" pid="3" name="KSOProductBuildVer">
    <vt:lpwstr>1033-12.2.0.13215</vt:lpwstr>
  </property>
</Properties>
</file>